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90" windowWidth="15600" windowHeight="3615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Справка о тарифах" sheetId="5" r:id="rId5"/>
    <sheet name="Работы производимые в 2016 году" sheetId="6" r:id="rId6"/>
    <sheet name="Задолженность нежилого фонда" sheetId="7" r:id="rId7"/>
  </sheets>
  <definedNames/>
  <calcPr fullCalcOnLoad="1" refMode="R1C1"/>
</workbook>
</file>

<file path=xl/comments3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<sst xmlns="http://schemas.openxmlformats.org/spreadsheetml/2006/main" count="520" uniqueCount="281">
  <si>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</si>
  <si>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</si>
  <si>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</si>
  <si>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</si>
  <si>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</si>
  <si>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</si>
  <si>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</si>
  <si>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</si>
  <si>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</si>
  <si>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</si>
  <si>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</si>
  <si>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</si>
  <si>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</si>
  <si>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</si>
  <si>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</si>
  <si>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</si>
  <si>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</si>
  <si>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</si>
  <si>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</si>
  <si>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</si>
  <si>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</si>
  <si>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</si>
  <si>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</si>
  <si>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</si>
  <si>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</si>
  <si>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</si>
  <si>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</si>
  <si>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</si>
  <si>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</si>
  <si>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</si>
  <si>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</si>
  <si>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</si>
  <si>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</si>
  <si>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</si>
  <si>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</si>
  <si>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</si>
  <si>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</si>
  <si>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</si>
  <si>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</si>
  <si>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</si>
  <si>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</si>
  <si>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</si>
  <si>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</si>
  <si>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</si>
  <si>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</si>
  <si>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</si>
  <si>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</si>
  <si>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</si>
  <si>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</si>
  <si>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</si>
  <si>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</si>
  <si>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</si>
  <si>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</si>
  <si>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</si>
  <si>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</si>
  <si>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</si>
  <si>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</si>
  <si>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</si>
  <si>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</si>
  <si>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</si>
  <si>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</si>
  <si>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</si>
  <si>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</si>
  <si>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</si>
  <si>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</si>
  <si>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</si>
  <si>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</si>
  <si>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</si>
  <si>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</si>
  <si>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</si>
  <si>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</si>
  <si>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</si>
  <si>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</si>
  <si>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</si>
  <si>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</si>
  <si>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</si>
  <si>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</si>
  <si>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</si>
  <si>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</si>
  <si>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</si>
  <si>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</si>
  <si>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</si>
  <si>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</si>
  <si>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</si>
  <si>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</si>
  <si>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</si>
  <si>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</si>
  <si>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</si>
  <si>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</si>
  <si>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</si>
  <si>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</si>
  <si>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</si>
  <si>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</si>
  <si>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</si>
  <si>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</si>
  <si>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</si>
  <si>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</si>
  <si>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</si>
  <si>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</si>
  <si>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</si>
  <si>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</si>
  <si>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</si>
  <si>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</si>
  <si>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</si>
  <si>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</si>
  <si>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</si>
  <si>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</si>
  <si>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</si>
  <si>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</si>
  <si>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</si>
  <si>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</si>
  <si>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</si>
  <si>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</si>
  <si>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</si>
  <si>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</si>
  <si>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</si>
  <si>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</si>
  <si>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</si>
  <si>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</si>
  <si>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</si>
  <si>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</si>
  <si>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</si>
  <si>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</si>
  <si>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</si>
  <si>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</si>
  <si>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</si>
  <si>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</si>
  <si>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</si>
  <si>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</si>
  <si>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</si>
  <si>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</si>
  <si>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</si>
  <si>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</si>
  <si>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</si>
  <si>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</si>
  <si>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</si>
  <si>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</si>
  <si>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</si>
  <si>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</si>
  <si>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</si>
  <si>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</si>
  <si>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</si>
  <si>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</si>
  <si>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</si>
  <si>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</si>
  <si>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</si>
  <si>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</si>
  <si>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</si>
  <si>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Жилой фонд</t>
  </si>
  <si>
    <t>Эксплуатация коллективных ПУ</t>
  </si>
  <si>
    <t>ООО "Компания АНБС"</t>
  </si>
  <si>
    <t>Поступления</t>
  </si>
  <si>
    <t>Начисления</t>
  </si>
  <si>
    <t>Задолженность</t>
  </si>
  <si>
    <t>поставщикам</t>
  </si>
  <si>
    <t>руб.</t>
  </si>
  <si>
    <t>отчета, руб.</t>
  </si>
  <si>
    <t>Всего</t>
  </si>
  <si>
    <t>УК "Петербургский дом"</t>
  </si>
  <si>
    <t>Региональный оператор по кап.ремонту</t>
  </si>
  <si>
    <t>ВСЕГО по Коммунальным услугам</t>
  </si>
  <si>
    <t>Общая  полезная площадь дома,  м2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</si>
  <si>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</si>
  <si>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</si>
  <si>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</si>
  <si>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</si>
  <si>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</si>
  <si>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Комитета</t>
  </si>
  <si>
    <t>по тарифам</t>
  </si>
  <si>
    <t>Санкт-Петербурга</t>
  </si>
  <si>
    <t>Теплоснабжение (отопление)</t>
  </si>
  <si>
    <t>от 19.12.2014 № 596-р</t>
  </si>
  <si>
    <t>с 01.01.2015</t>
  </si>
  <si>
    <t>с 01.07.2015</t>
  </si>
  <si>
    <t>Электроснабжение, за исключением указанного в пункте 3.3</t>
  </si>
  <si>
    <t>от 26.12.2014 № 614-р</t>
  </si>
  <si>
    <t>Одноставочный тариф</t>
  </si>
  <si>
    <t>руб./кВт∙ч</t>
  </si>
  <si>
    <t>Тариф, дифференцированный по двум зонам суток:</t>
  </si>
  <si>
    <t>дневная зона</t>
  </si>
  <si>
    <t>ночная зона</t>
  </si>
  <si>
    <t>Электроснабжение, за исключением указанного в пункте 3.4</t>
  </si>
  <si>
    <t>3.3.</t>
  </si>
  <si>
    <t>Электроснабжение в домах с электроплитами</t>
  </si>
  <si>
    <t>Газоснабжение</t>
  </si>
  <si>
    <t>от 30.12.2014 № 624-р</t>
  </si>
  <si>
    <t>руб./1000 м3</t>
  </si>
  <si>
    <t>5 581,94</t>
  </si>
  <si>
    <t>Водоснабжение, водоотведение</t>
  </si>
  <si>
    <t>от 19.12.2014 № 594-р</t>
  </si>
  <si>
    <t>руб./ м3</t>
  </si>
  <si>
    <t>Цена на уголь</t>
  </si>
  <si>
    <t>от 19.12.2014 № 595-р</t>
  </si>
  <si>
    <t>N</t>
  </si>
  <si>
    <t>Наименование услуги (работы)</t>
  </si>
  <si>
    <t>За 1 кв. м</t>
  </si>
  <si>
    <t>общей</t>
  </si>
  <si>
    <t>площади</t>
  </si>
  <si>
    <t>жилого</t>
  </si>
  <si>
    <t>помещения,</t>
  </si>
  <si>
    <t>комнат в</t>
  </si>
  <si>
    <t>общежитиях,</t>
  </si>
  <si>
    <t>Содержание общего имущества в многоквартирном</t>
  </si>
  <si>
    <t>общего имущества в многоквартирном доме,    </t>
  </si>
  <si>
    <t>утвержденными постановлением Правительства  </t>
  </si>
  <si>
    <t>Российской Федерации от 13.08.2006 N 491,   </t>
  </si>
  <si>
    <t>за исключением услуг и работ по содержанию  </t>
  </si>
  <si>
    <t>предусмотренных пунктами 4 - 10 настоящего  </t>
  </si>
  <si>
    <t>приложения)                                 </t>
  </si>
  <si>
    <t>Текущий ремонт общего имущества в           </t>
  </si>
  <si>
    <t>многоквартирном доме (включает в себя услуги</t>
  </si>
  <si>
    <t>и работы по текущему ремонту общего имущества</t>
  </si>
  <si>
    <t>в многоквартирном доме в соответствии с     </t>
  </si>
  <si>
    <t>Правилами содержания общего имущества в     </t>
  </si>
  <si>
    <t>многоквартирном доме, утвержденными         </t>
  </si>
  <si>
    <t>постановлением Правительства Российской     </t>
  </si>
  <si>
    <t>Федерации от 13.08.2006 N 491, за исключением</t>
  </si>
  <si>
    <t>услуг и работ по текущему ремонту общего    </t>
  </si>
  <si>
    <t>имущества в многоквартирном доме,           </t>
  </si>
  <si>
    <t>предусмотренных пунктами 4, 6 - 10 настоящего</t>
  </si>
  <si>
    <t>приложения) &lt;**&gt;</t>
  </si>
  <si>
    <t>Уборка и санитарно-гигиеническая очистка    </t>
  </si>
  <si>
    <t>земельного участка, входящего в состав общего</t>
  </si>
  <si>
    <t>имущества, содержание и уход за элементами  </t>
  </si>
  <si>
    <t>озеленения, находящимися на земельном       </t>
  </si>
  <si>
    <t>участке, входящем в состав общего имущества,</t>
  </si>
  <si>
    <t>а также иными объектами, расположенными на  </t>
  </si>
  <si>
    <t>земельном участке, предназначенными для     </t>
  </si>
  <si>
    <t>обслуживания, эксплуатации и благоустройства</t>
  </si>
  <si>
    <t>этого многоквартирного дома                 </t>
  </si>
  <si>
    <t>Очистка мусоропроводов (при наличии в составе</t>
  </si>
  <si>
    <t>общего имущества в многоквартирном доме)    </t>
  </si>
  <si>
    <t>Содержание и ремонт переговорно-замочного   </t>
  </si>
  <si>
    <t>устройства (автоматически запирающегося     </t>
  </si>
  <si>
    <t>устройства двери подъезда) (при наличии в   </t>
  </si>
  <si>
    <t>составе общего имущества в многоквартирном  </t>
  </si>
  <si>
    <t>доме)                                       </t>
  </si>
  <si>
    <t>Содержание и ремонт систем автоматизированной</t>
  </si>
  <si>
    <t>противопожарной защиты (при наличии в составе</t>
  </si>
  <si>
    <t>Содержание и текущий ремонт внутридомовых   </t>
  </si>
  <si>
    <t>инженерных систем газоснабжения (при наличии</t>
  </si>
  <si>
    <t>в составе общего имущества в многоквартирном</t>
  </si>
  <si>
    <t>Эксплуатация коллективных (общедомовых)     </t>
  </si>
  <si>
    <t>приборов учета используемых энергетических  </t>
  </si>
  <si>
    <t>ресурсов (при наличии в составе общего      </t>
  </si>
  <si>
    <t>имущества в многоквартирном доме), в т.ч.:  </t>
  </si>
  <si>
    <t>эксплуатация приборов учета электрической   </t>
  </si>
  <si>
    <t>энергии                                     </t>
  </si>
  <si>
    <t>эксплуатация приборов учета тепловой энергии</t>
  </si>
  <si>
    <t>и горячей воды                              </t>
  </si>
  <si>
    <t>эксплуатация приборов учета холодной воды   </t>
  </si>
  <si>
    <t>Общая</t>
  </si>
  <si>
    <t>Холодное водоснабжение, м.куб.</t>
  </si>
  <si>
    <t>Водоотведение, м. куб</t>
  </si>
  <si>
    <t>Электроснабжение МОП, кВт\ч</t>
  </si>
  <si>
    <t>УК "Петербургский дом", ООО "БСТ"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</si>
  <si>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</si>
  <si>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ПЗУ, в данную статью входят затраты на обслуживание домофонов.</t>
  </si>
  <si>
    <t>УК "Петербургский дом", ООО "Мехуборка"</t>
  </si>
  <si>
    <t>Текущий  ремонт общего имущества многоквартирного дома</t>
  </si>
  <si>
    <t>Уборка и санитарная очистка земельного участка</t>
  </si>
  <si>
    <t xml:space="preserve">Взнос на капитальный ремонт </t>
  </si>
  <si>
    <t>N пп</t>
  </si>
  <si>
    <t>Справка о тарифах на  Коммунальные услуги</t>
  </si>
  <si>
    <t>Содержание  общего  имущества многоквартирного дома, в т.ч.</t>
  </si>
  <si>
    <t xml:space="preserve"> Итого по всемжилищным услугам</t>
  </si>
  <si>
    <t>СМЕТА доходов и расходов за период январь - декабрь 2016 года</t>
  </si>
  <si>
    <t>Центральное отопление, Гкал.</t>
  </si>
  <si>
    <t>Горячее водоснабжение, м.куб.</t>
  </si>
  <si>
    <t>ООО "Петербург Газ"</t>
  </si>
  <si>
    <t>Газоснабжение индивидуальное</t>
  </si>
  <si>
    <t>За 1 кв. м общей площади жилого помещения, руб. в месяц                 с 01.01.2016</t>
  </si>
  <si>
    <t>За 1 кв. м общей площади жилого помещения, руб. в месяц                с 01.07.2016</t>
  </si>
  <si>
    <t>Управление многоквартирным домом</t>
  </si>
  <si>
    <t>ПАО "ТГК-1"</t>
  </si>
  <si>
    <t>ГУП "Водоканал Спб"</t>
  </si>
  <si>
    <t>Петербургская сбытовая компания</t>
  </si>
  <si>
    <t>Адрес: Рузовская ул.  д. 21 лит. А</t>
  </si>
  <si>
    <t>Наименование ТСЖ : "Рузовская 21"</t>
  </si>
  <si>
    <t>Отчет по смете доходов и расходов за  2016 год (Рузовская д.21)</t>
  </si>
  <si>
    <t>УК "Петербургский дом", ООО "ЭКОПРОМ"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</si>
</sst>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_ ;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</numFmts>
  <fonts count="7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Inherit"/>
      <family val="0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Inherit"/>
      <family val="0"/>
    </font>
    <font>
      <sz val="11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right"/>
      <protection/>
    </xf>
    <xf numFmtId="0" fontId="1" fillId="0" borderId="0" xfId="52" applyAlignment="1">
      <alignment horizontal="left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right"/>
      <protection/>
    </xf>
    <xf numFmtId="0" fontId="1" fillId="0" borderId="11" xfId="52" applyFill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15" xfId="52" applyBorder="1" applyAlignment="1">
      <alignment horizontal="right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1" fillId="0" borderId="19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19" xfId="52" applyBorder="1" applyAlignment="1">
      <alignment horizontal="right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>
      <alignment/>
      <protection/>
    </xf>
    <xf numFmtId="0" fontId="1" fillId="0" borderId="22" xfId="52" applyBorder="1">
      <alignment/>
      <protection/>
    </xf>
    <xf numFmtId="2" fontId="1" fillId="0" borderId="23" xfId="52" applyNumberFormat="1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4" fontId="1" fillId="0" borderId="23" xfId="52" applyNumberFormat="1" applyBorder="1" applyAlignment="1">
      <alignment horizontal="right"/>
      <protection/>
    </xf>
    <xf numFmtId="0" fontId="1" fillId="0" borderId="24" xfId="52" applyBorder="1" applyAlignment="1">
      <alignment horizontal="center"/>
      <protection/>
    </xf>
    <xf numFmtId="2" fontId="1" fillId="0" borderId="15" xfId="52" applyNumberFormat="1" applyBorder="1" applyAlignment="1">
      <alignment horizontal="center"/>
      <protection/>
    </xf>
    <xf numFmtId="4" fontId="1" fillId="0" borderId="15" xfId="52" applyNumberFormat="1" applyBorder="1" applyAlignment="1">
      <alignment horizontal="right"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2" fontId="1" fillId="0" borderId="27" xfId="52" applyNumberFormat="1" applyBorder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4" fontId="1" fillId="0" borderId="19" xfId="52" applyNumberFormat="1" applyBorder="1" applyAlignment="1">
      <alignment horizontal="right"/>
      <protection/>
    </xf>
    <xf numFmtId="1" fontId="1" fillId="0" borderId="26" xfId="52" applyNumberFormat="1" applyBorder="1" applyAlignment="1">
      <alignment horizontal="center"/>
      <protection/>
    </xf>
    <xf numFmtId="1" fontId="1" fillId="0" borderId="22" xfId="52" applyNumberFormat="1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1" fillId="0" borderId="30" xfId="52" applyBorder="1" applyAlignment="1">
      <alignment horizontal="center"/>
      <protection/>
    </xf>
    <xf numFmtId="0" fontId="1" fillId="0" borderId="29" xfId="52" applyBorder="1" applyAlignment="1">
      <alignment horizontal="center"/>
      <protection/>
    </xf>
    <xf numFmtId="4" fontId="2" fillId="0" borderId="30" xfId="52" applyNumberFormat="1" applyFont="1" applyBorder="1" applyAlignment="1">
      <alignment horizontal="right"/>
      <protection/>
    </xf>
    <xf numFmtId="0" fontId="1" fillId="0" borderId="31" xfId="52" applyBorder="1" applyAlignment="1">
      <alignment horizontal="center"/>
      <protection/>
    </xf>
    <xf numFmtId="0" fontId="1" fillId="0" borderId="32" xfId="52" applyBorder="1" applyAlignment="1">
      <alignment horizontal="center"/>
      <protection/>
    </xf>
    <xf numFmtId="0" fontId="1" fillId="0" borderId="14" xfId="52" applyFill="1" applyBorder="1">
      <alignment/>
      <protection/>
    </xf>
    <xf numFmtId="0" fontId="1" fillId="0" borderId="0" xfId="52" applyBorder="1" applyAlignment="1">
      <alignment horizontal="right"/>
      <protection/>
    </xf>
    <xf numFmtId="0" fontId="1" fillId="0" borderId="0" xfId="52" applyFont="1">
      <alignment/>
      <protection/>
    </xf>
    <xf numFmtId="2" fontId="1" fillId="0" borderId="27" xfId="52" applyNumberFormat="1" applyFont="1" applyBorder="1" applyAlignment="1">
      <alignment horizontal="center"/>
      <protection/>
    </xf>
    <xf numFmtId="3" fontId="1" fillId="0" borderId="27" xfId="52" applyNumberFormat="1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26" xfId="52" applyFont="1" applyBorder="1">
      <alignment/>
      <protection/>
    </xf>
    <xf numFmtId="43" fontId="0" fillId="0" borderId="0" xfId="59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5" fillId="0" borderId="0" xfId="0" applyFont="1" applyAlignment="1">
      <alignment/>
    </xf>
    <xf numFmtId="43" fontId="7" fillId="0" borderId="0" xfId="59" applyFont="1" applyAlignment="1">
      <alignment/>
    </xf>
    <xf numFmtId="0" fontId="6" fillId="0" borderId="0" xfId="0" applyFont="1" applyAlignment="1">
      <alignment/>
    </xf>
    <xf numFmtId="43" fontId="5" fillId="0" borderId="0" xfId="59" applyFont="1" applyAlignment="1">
      <alignment horizontal="left"/>
    </xf>
    <xf numFmtId="177" fontId="7" fillId="0" borderId="0" xfId="59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59" applyFont="1" applyBorder="1" applyAlignment="1">
      <alignment/>
    </xf>
    <xf numFmtId="43" fontId="10" fillId="0" borderId="37" xfId="59" applyFont="1" applyBorder="1" applyAlignment="1">
      <alignment/>
    </xf>
    <xf numFmtId="43" fontId="11" fillId="0" borderId="37" xfId="59" applyFont="1" applyBorder="1" applyAlignment="1">
      <alignment/>
    </xf>
    <xf numFmtId="43" fontId="11" fillId="0" borderId="38" xfId="59" applyFont="1" applyBorder="1" applyAlignment="1">
      <alignment/>
    </xf>
    <xf numFmtId="43" fontId="11" fillId="0" borderId="39" xfId="59" applyFont="1" applyBorder="1" applyAlignment="1">
      <alignment/>
    </xf>
    <xf numFmtId="43" fontId="11" fillId="0" borderId="40" xfId="59" applyFont="1" applyBorder="1" applyAlignment="1">
      <alignment/>
    </xf>
    <xf numFmtId="0" fontId="11" fillId="0" borderId="0" xfId="0" applyFont="1" applyAlignment="1">
      <alignment/>
    </xf>
    <xf numFmtId="177" fontId="11" fillId="0" borderId="0" xfId="59" applyNumberFormat="1" applyFont="1" applyAlignment="1">
      <alignment horizontal="left"/>
    </xf>
    <xf numFmtId="43" fontId="11" fillId="0" borderId="0" xfId="59" applyFont="1" applyAlignment="1">
      <alignment horizontal="left"/>
    </xf>
    <xf numFmtId="43" fontId="11" fillId="0" borderId="0" xfId="59" applyFont="1" applyAlignment="1">
      <alignment/>
    </xf>
    <xf numFmtId="177" fontId="10" fillId="0" borderId="0" xfId="5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59" applyFont="1" applyBorder="1" applyAlignment="1">
      <alignment/>
    </xf>
    <xf numFmtId="43" fontId="11" fillId="0" borderId="43" xfId="59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59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59" applyFont="1" applyBorder="1" applyAlignment="1">
      <alignment/>
    </xf>
    <xf numFmtId="43" fontId="11" fillId="0" borderId="27" xfId="59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59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59" applyFont="1" applyBorder="1" applyAlignment="1">
      <alignment/>
    </xf>
    <xf numFmtId="43" fontId="11" fillId="0" borderId="30" xfId="59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59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59" applyFont="1" applyBorder="1" applyAlignment="1">
      <alignment/>
    </xf>
    <xf numFmtId="43" fontId="10" fillId="0" borderId="23" xfId="59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59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59" applyFont="1" applyBorder="1" applyAlignment="1">
      <alignment/>
    </xf>
    <xf numFmtId="43" fontId="11" fillId="0" borderId="48" xfId="59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59" applyFont="1" applyBorder="1" applyAlignment="1">
      <alignment/>
    </xf>
    <xf numFmtId="43" fontId="10" fillId="0" borderId="19" xfId="59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59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59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59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59" applyFont="1" applyBorder="1" applyAlignment="1">
      <alignment/>
    </xf>
    <xf numFmtId="43" fontId="11" fillId="0" borderId="58" xfId="59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59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59" applyFont="1" applyBorder="1" applyAlignment="1">
      <alignment/>
    </xf>
    <xf numFmtId="0" fontId="13" fillId="0" borderId="0" xfId="0" applyFont="1" applyAlignment="1">
      <alignment/>
    </xf>
    <xf numFmtId="43" fontId="11" fillId="0" borderId="37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59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59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59" applyFont="1" applyBorder="1" applyAlignment="1">
      <alignment/>
    </xf>
    <xf numFmtId="43" fontId="11" fillId="0" borderId="52" xfId="59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59" applyFont="1" applyBorder="1" applyAlignment="1">
      <alignment/>
    </xf>
    <xf numFmtId="43" fontId="12" fillId="0" borderId="37" xfId="59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59" applyFont="1" applyBorder="1" applyAlignment="1">
      <alignment/>
    </xf>
    <xf numFmtId="43" fontId="0" fillId="0" borderId="18" xfId="59" applyFont="1" applyBorder="1" applyAlignment="1">
      <alignment/>
    </xf>
    <xf numFmtId="0" fontId="0" fillId="0" borderId="40" xfId="0" applyBorder="1" applyAlignment="1">
      <alignment/>
    </xf>
    <xf numFmtId="43" fontId="0" fillId="0" borderId="63" xfId="59" applyFont="1" applyBorder="1" applyAlignment="1">
      <alignment/>
    </xf>
    <xf numFmtId="43" fontId="0" fillId="0" borderId="0" xfId="59" applyFont="1" applyBorder="1" applyAlignment="1">
      <alignment/>
    </xf>
    <xf numFmtId="0" fontId="0" fillId="0" borderId="64" xfId="0" applyBorder="1" applyAlignment="1">
      <alignment/>
    </xf>
    <xf numFmtId="43" fontId="0" fillId="0" borderId="54" xfId="59" applyFont="1" applyBorder="1" applyAlignment="1">
      <alignment/>
    </xf>
    <xf numFmtId="43" fontId="0" fillId="0" borderId="22" xfId="59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59" applyFont="1" applyAlignment="1">
      <alignment/>
    </xf>
    <xf numFmtId="0" fontId="16" fillId="0" borderId="0" xfId="0" applyFont="1" applyAlignment="1">
      <alignment/>
    </xf>
    <xf numFmtId="43" fontId="15" fillId="0" borderId="0" xfId="59" applyFont="1" applyAlignment="1">
      <alignment/>
    </xf>
    <xf numFmtId="43" fontId="20" fillId="0" borderId="0" xfId="59" applyFont="1" applyAlignment="1">
      <alignment/>
    </xf>
    <xf numFmtId="43" fontId="0" fillId="0" borderId="10" xfId="59" applyFont="1" applyBorder="1" applyAlignment="1">
      <alignment/>
    </xf>
    <xf numFmtId="43" fontId="0" fillId="0" borderId="12" xfId="59" applyFont="1" applyBorder="1" applyAlignment="1">
      <alignment/>
    </xf>
    <xf numFmtId="0" fontId="0" fillId="0" borderId="65" xfId="0" applyBorder="1" applyAlignment="1">
      <alignment/>
    </xf>
    <xf numFmtId="43" fontId="0" fillId="0" borderId="66" xfId="59" applyFont="1" applyBorder="1" applyAlignment="1">
      <alignment/>
    </xf>
    <xf numFmtId="43" fontId="0" fillId="0" borderId="67" xfId="59" applyFont="1" applyBorder="1" applyAlignment="1">
      <alignment/>
    </xf>
    <xf numFmtId="43" fontId="0" fillId="0" borderId="68" xfId="59" applyFont="1" applyBorder="1" applyAlignment="1">
      <alignment/>
    </xf>
    <xf numFmtId="0" fontId="0" fillId="0" borderId="69" xfId="0" applyBorder="1" applyAlignment="1">
      <alignment/>
    </xf>
    <xf numFmtId="43" fontId="0" fillId="0" borderId="70" xfId="59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59" applyFont="1" applyBorder="1" applyAlignment="1">
      <alignment/>
    </xf>
    <xf numFmtId="43" fontId="0" fillId="0" borderId="72" xfId="59" applyFont="1" applyBorder="1" applyAlignment="1">
      <alignment/>
    </xf>
    <xf numFmtId="0" fontId="0" fillId="0" borderId="72" xfId="0" applyBorder="1" applyAlignment="1">
      <alignment/>
    </xf>
    <xf numFmtId="43" fontId="0" fillId="0" borderId="61" xfId="59" applyFont="1" applyBorder="1" applyAlignment="1">
      <alignment/>
    </xf>
    <xf numFmtId="0" fontId="19" fillId="0" borderId="73" xfId="0" applyFont="1" applyBorder="1" applyAlignment="1">
      <alignment/>
    </xf>
    <xf numFmtId="43" fontId="0" fillId="0" borderId="63" xfId="59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59" applyFont="1" applyBorder="1" applyAlignment="1">
      <alignment/>
    </xf>
    <xf numFmtId="43" fontId="12" fillId="0" borderId="58" xfId="59" applyFont="1" applyBorder="1" applyAlignment="1">
      <alignment/>
    </xf>
    <xf numFmtId="43" fontId="12" fillId="0" borderId="72" xfId="59" applyFont="1" applyBorder="1" applyAlignment="1">
      <alignment/>
    </xf>
    <xf numFmtId="0" fontId="0" fillId="0" borderId="57" xfId="0" applyBorder="1" applyAlignment="1">
      <alignment/>
    </xf>
    <xf numFmtId="43" fontId="0" fillId="0" borderId="60" xfId="59" applyFont="1" applyBorder="1" applyAlignment="1">
      <alignment/>
    </xf>
    <xf numFmtId="43" fontId="5" fillId="0" borderId="0" xfId="59" applyFont="1" applyFill="1" applyAlignment="1">
      <alignment/>
    </xf>
    <xf numFmtId="43" fontId="11" fillId="0" borderId="0" xfId="59" applyFont="1" applyFill="1" applyAlignment="1">
      <alignment/>
    </xf>
    <xf numFmtId="43" fontId="5" fillId="0" borderId="0" xfId="59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11" fillId="0" borderId="0" xfId="59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3" fontId="21" fillId="0" borderId="0" xfId="59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1" fillId="0" borderId="0" xfId="59" applyNumberFormat="1" applyFont="1" applyFill="1" applyAlignment="1">
      <alignment horizontal="center"/>
    </xf>
    <xf numFmtId="3" fontId="5" fillId="0" borderId="0" xfId="59" applyNumberFormat="1" applyFont="1" applyFill="1" applyAlignment="1">
      <alignment horizontal="center"/>
    </xf>
    <xf numFmtId="3" fontId="11" fillId="0" borderId="0" xfId="59" applyNumberFormat="1" applyFont="1" applyFill="1" applyAlignment="1">
      <alignment horizontal="center"/>
    </xf>
    <xf numFmtId="3" fontId="0" fillId="0" borderId="0" xfId="59" applyNumberFormat="1" applyFont="1" applyFill="1" applyAlignment="1">
      <alignment horizontal="center"/>
    </xf>
    <xf numFmtId="3" fontId="2" fillId="0" borderId="0" xfId="59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43" fontId="24" fillId="0" borderId="0" xfId="59" applyFont="1" applyFill="1" applyAlignment="1">
      <alignment/>
    </xf>
    <xf numFmtId="3" fontId="24" fillId="0" borderId="0" xfId="59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59" applyNumberFormat="1" applyFont="1" applyFill="1" applyAlignment="1">
      <alignment horizontal="center" vertical="center"/>
    </xf>
    <xf numFmtId="2" fontId="0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/>
    </xf>
    <xf numFmtId="43" fontId="7" fillId="0" borderId="0" xfId="59" applyFont="1" applyFill="1" applyAlignment="1">
      <alignment horizontal="right"/>
    </xf>
    <xf numFmtId="177" fontId="2" fillId="0" borderId="0" xfId="59" applyNumberFormat="1" applyFont="1" applyFill="1" applyAlignment="1">
      <alignment horizontal="right"/>
    </xf>
    <xf numFmtId="0" fontId="69" fillId="33" borderId="27" xfId="0" applyFont="1" applyFill="1" applyBorder="1" applyAlignment="1">
      <alignment horizontal="left" vertical="center" wrapText="1"/>
    </xf>
    <xf numFmtId="4" fontId="69" fillId="33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69" fillId="33" borderId="55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top" wrapText="1"/>
    </xf>
    <xf numFmtId="0" fontId="69" fillId="33" borderId="27" xfId="0" applyFont="1" applyFill="1" applyBorder="1" applyAlignment="1">
      <alignment horizontal="left" vertical="center" wrapText="1"/>
    </xf>
    <xf numFmtId="0" fontId="69" fillId="33" borderId="55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 indent="8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horizontal="center" vertical="top"/>
    </xf>
    <xf numFmtId="0" fontId="30" fillId="0" borderId="27" xfId="0" applyFont="1" applyFill="1" applyBorder="1" applyAlignment="1">
      <alignment vertical="top"/>
    </xf>
    <xf numFmtId="2" fontId="30" fillId="0" borderId="27" xfId="59" applyNumberFormat="1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3" fontId="30" fillId="0" borderId="27" xfId="59" applyNumberFormat="1" applyFont="1" applyFill="1" applyBorder="1" applyAlignment="1">
      <alignment horizontal="center" vertical="top"/>
    </xf>
    <xf numFmtId="3" fontId="30" fillId="0" borderId="46" xfId="59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/>
    </xf>
    <xf numFmtId="3" fontId="30" fillId="0" borderId="49" xfId="0" applyNumberFormat="1" applyFont="1" applyFill="1" applyBorder="1" applyAlignment="1">
      <alignment horizontal="center" vertical="top"/>
    </xf>
    <xf numFmtId="3" fontId="29" fillId="0" borderId="49" xfId="0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vertical="top"/>
    </xf>
    <xf numFmtId="3" fontId="29" fillId="0" borderId="53" xfId="0" applyNumberFormat="1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/>
    </xf>
    <xf numFmtId="2" fontId="29" fillId="0" borderId="19" xfId="59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vertical="top" wrapText="1"/>
    </xf>
    <xf numFmtId="3" fontId="29" fillId="0" borderId="19" xfId="59" applyNumberFormat="1" applyFont="1" applyFill="1" applyBorder="1" applyAlignment="1">
      <alignment horizontal="center" vertical="top"/>
    </xf>
    <xf numFmtId="3" fontId="29" fillId="0" borderId="66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 wrapText="1"/>
    </xf>
    <xf numFmtId="2" fontId="31" fillId="0" borderId="27" xfId="0" applyNumberFormat="1" applyFont="1" applyFill="1" applyBorder="1" applyAlignment="1">
      <alignment horizontal="center" vertical="top" wrapText="1"/>
    </xf>
    <xf numFmtId="3" fontId="29" fillId="0" borderId="27" xfId="59" applyNumberFormat="1" applyFont="1" applyFill="1" applyBorder="1" applyAlignment="1">
      <alignment horizontal="center" vertical="top"/>
    </xf>
    <xf numFmtId="3" fontId="29" fillId="0" borderId="70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 wrapText="1"/>
    </xf>
    <xf numFmtId="3" fontId="29" fillId="0" borderId="46" xfId="0" applyNumberFormat="1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/>
    </xf>
    <xf numFmtId="2" fontId="30" fillId="34" borderId="27" xfId="59" applyNumberFormat="1" applyFont="1" applyFill="1" applyBorder="1" applyAlignment="1">
      <alignment horizontal="center" vertical="top"/>
    </xf>
    <xf numFmtId="0" fontId="29" fillId="34" borderId="27" xfId="0" applyFont="1" applyFill="1" applyBorder="1" applyAlignment="1">
      <alignment vertical="top"/>
    </xf>
    <xf numFmtId="3" fontId="30" fillId="34" borderId="27" xfId="59" applyNumberFormat="1" applyFont="1" applyFill="1" applyBorder="1" applyAlignment="1">
      <alignment horizontal="center" vertical="top"/>
    </xf>
    <xf numFmtId="3" fontId="30" fillId="0" borderId="61" xfId="59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right" vertical="top" wrapText="1"/>
    </xf>
    <xf numFmtId="2" fontId="29" fillId="0" borderId="27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left" vertical="top" wrapText="1"/>
    </xf>
    <xf numFmtId="3" fontId="29" fillId="34" borderId="27" xfId="59" applyNumberFormat="1" applyFont="1" applyFill="1" applyBorder="1" applyAlignment="1">
      <alignment horizontal="center" vertical="top"/>
    </xf>
    <xf numFmtId="2" fontId="30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3" fontId="30" fillId="0" borderId="0" xfId="59" applyNumberFormat="1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horizontal="center" vertical="top"/>
    </xf>
    <xf numFmtId="2" fontId="29" fillId="0" borderId="0" xfId="59" applyNumberFormat="1" applyFont="1" applyFill="1" applyAlignment="1">
      <alignment horizontal="center" vertical="top"/>
    </xf>
    <xf numFmtId="2" fontId="29" fillId="0" borderId="0" xfId="59" applyNumberFormat="1" applyFont="1" applyFill="1" applyAlignment="1">
      <alignment vertical="top"/>
    </xf>
    <xf numFmtId="3" fontId="29" fillId="0" borderId="0" xfId="59" applyNumberFormat="1" applyFont="1" applyFill="1" applyAlignment="1">
      <alignment horizontal="center" vertical="top"/>
    </xf>
    <xf numFmtId="0" fontId="29" fillId="0" borderId="27" xfId="0" applyFont="1" applyFill="1" applyBorder="1" applyAlignment="1">
      <alignment vertical="top" wrapText="1"/>
    </xf>
    <xf numFmtId="0" fontId="30" fillId="34" borderId="27" xfId="0" applyFont="1" applyFill="1" applyBorder="1" applyAlignment="1">
      <alignment vertical="top"/>
    </xf>
    <xf numFmtId="0" fontId="29" fillId="0" borderId="27" xfId="0" applyFont="1" applyFill="1" applyBorder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" fontId="31" fillId="35" borderId="27" xfId="0" applyNumberFormat="1" applyFont="1" applyFill="1" applyBorder="1" applyAlignment="1">
      <alignment horizontal="center" vertical="top" wrapText="1"/>
    </xf>
    <xf numFmtId="2" fontId="31" fillId="35" borderId="19" xfId="0" applyNumberFormat="1" applyFont="1" applyFill="1" applyBorder="1" applyAlignment="1">
      <alignment horizontal="center" vertical="top"/>
    </xf>
    <xf numFmtId="2" fontId="29" fillId="35" borderId="27" xfId="0" applyNumberFormat="1" applyFont="1" applyFill="1" applyBorder="1" applyAlignment="1">
      <alignment horizontal="center" vertical="top"/>
    </xf>
    <xf numFmtId="0" fontId="29" fillId="35" borderId="27" xfId="0" applyFont="1" applyFill="1" applyBorder="1" applyAlignment="1">
      <alignment horizontal="center" vertical="top" wrapText="1"/>
    </xf>
    <xf numFmtId="2" fontId="29" fillId="35" borderId="27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left" vertical="top" wrapText="1"/>
    </xf>
    <xf numFmtId="2" fontId="31" fillId="35" borderId="19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30" fillId="0" borderId="37" xfId="0" applyFont="1" applyFill="1" applyBorder="1" applyAlignment="1">
      <alignment horizontal="center" vertical="top"/>
    </xf>
    <xf numFmtId="2" fontId="30" fillId="36" borderId="27" xfId="59" applyNumberFormat="1" applyFont="1" applyFill="1" applyBorder="1" applyAlignment="1">
      <alignment horizontal="center" vertical="top"/>
    </xf>
    <xf numFmtId="2" fontId="0" fillId="0" borderId="0" xfId="59" applyNumberFormat="1" applyFont="1" applyFill="1" applyAlignment="1">
      <alignment horizontal="center"/>
    </xf>
    <xf numFmtId="0" fontId="30" fillId="0" borderId="15" xfId="0" applyFont="1" applyFill="1" applyBorder="1" applyAlignment="1">
      <alignment horizontal="center" vertical="top"/>
    </xf>
    <xf numFmtId="0" fontId="29" fillId="0" borderId="23" xfId="0" applyFont="1" applyFill="1" applyBorder="1" applyAlignment="1">
      <alignment vertical="top"/>
    </xf>
    <xf numFmtId="2" fontId="31" fillId="0" borderId="23" xfId="0" applyNumberFormat="1" applyFont="1" applyFill="1" applyBorder="1" applyAlignment="1">
      <alignment horizontal="center" vertical="top" wrapText="1"/>
    </xf>
    <xf numFmtId="2" fontId="29" fillId="0" borderId="23" xfId="59" applyNumberFormat="1" applyFont="1" applyFill="1" applyBorder="1" applyAlignment="1">
      <alignment horizontal="center" vertical="top"/>
    </xf>
    <xf numFmtId="0" fontId="30" fillId="36" borderId="59" xfId="0" applyFont="1" applyFill="1" applyBorder="1" applyAlignment="1">
      <alignment horizontal="center" vertical="top"/>
    </xf>
    <xf numFmtId="0" fontId="30" fillId="36" borderId="58" xfId="0" applyFont="1" applyFill="1" applyBorder="1" applyAlignment="1">
      <alignment vertical="top"/>
    </xf>
    <xf numFmtId="2" fontId="30" fillId="36" borderId="58" xfId="59" applyNumberFormat="1" applyFont="1" applyFill="1" applyBorder="1" applyAlignment="1">
      <alignment horizontal="center" vertical="top"/>
    </xf>
    <xf numFmtId="2" fontId="30" fillId="36" borderId="60" xfId="59" applyNumberFormat="1" applyFont="1" applyFill="1" applyBorder="1" applyAlignment="1">
      <alignment horizontal="center" vertical="top"/>
    </xf>
    <xf numFmtId="2" fontId="30" fillId="36" borderId="72" xfId="59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left" vertical="top"/>
    </xf>
    <xf numFmtId="2" fontId="29" fillId="0" borderId="19" xfId="0" applyNumberFormat="1" applyFont="1" applyFill="1" applyBorder="1" applyAlignment="1">
      <alignment horizontal="center" vertical="top"/>
    </xf>
    <xf numFmtId="2" fontId="30" fillId="0" borderId="55" xfId="59" applyNumberFormat="1" applyFont="1" applyFill="1" applyBorder="1" applyAlignment="1">
      <alignment horizontal="center" vertical="top"/>
    </xf>
    <xf numFmtId="2" fontId="29" fillId="0" borderId="62" xfId="59" applyNumberFormat="1" applyFont="1" applyFill="1" applyBorder="1" applyAlignment="1">
      <alignment horizontal="center" vertical="top"/>
    </xf>
    <xf numFmtId="2" fontId="31" fillId="0" borderId="62" xfId="0" applyNumberFormat="1" applyFont="1" applyFill="1" applyBorder="1" applyAlignment="1">
      <alignment horizontal="center" vertical="top"/>
    </xf>
    <xf numFmtId="2" fontId="29" fillId="0" borderId="54" xfId="59" applyNumberFormat="1" applyFont="1" applyFill="1" applyBorder="1" applyAlignment="1">
      <alignment horizontal="center" vertical="top"/>
    </xf>
    <xf numFmtId="2" fontId="29" fillId="0" borderId="55" xfId="59" applyNumberFormat="1" applyFont="1" applyFill="1" applyBorder="1" applyAlignment="1">
      <alignment horizontal="center" vertical="top"/>
    </xf>
    <xf numFmtId="0" fontId="29" fillId="0" borderId="37" xfId="0" applyFont="1" applyFill="1" applyBorder="1" applyAlignment="1">
      <alignment vertical="top"/>
    </xf>
    <xf numFmtId="0" fontId="29" fillId="0" borderId="40" xfId="0" applyFont="1" applyFill="1" applyBorder="1" applyAlignment="1">
      <alignment vertical="top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40" xfId="0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horizontal="center" vertical="top"/>
    </xf>
    <xf numFmtId="0" fontId="29" fillId="0" borderId="40" xfId="0" applyFont="1" applyFill="1" applyBorder="1" applyAlignment="1">
      <alignment horizontal="center" vertical="top"/>
    </xf>
    <xf numFmtId="0" fontId="29" fillId="0" borderId="39" xfId="0" applyFont="1" applyFill="1" applyBorder="1" applyAlignment="1">
      <alignment vertical="top"/>
    </xf>
    <xf numFmtId="0" fontId="29" fillId="0" borderId="40" xfId="0" applyFont="1" applyFill="1" applyBorder="1" applyAlignment="1">
      <alignment horizontal="left" vertical="top" wrapText="1"/>
    </xf>
    <xf numFmtId="2" fontId="30" fillId="36" borderId="59" xfId="59" applyNumberFormat="1" applyFont="1" applyFill="1" applyBorder="1" applyAlignment="1">
      <alignment horizontal="center" vertical="top"/>
    </xf>
    <xf numFmtId="2" fontId="70" fillId="0" borderId="0" xfId="59" applyNumberFormat="1" applyFont="1" applyFill="1" applyBorder="1" applyAlignment="1">
      <alignment horizontal="center" vertical="top"/>
    </xf>
    <xf numFmtId="2" fontId="30" fillId="37" borderId="0" xfId="59" applyNumberFormat="1" applyFont="1" applyFill="1" applyBorder="1" applyAlignment="1">
      <alignment horizontal="left" vertical="top" wrapText="1"/>
    </xf>
    <xf numFmtId="0" fontId="29" fillId="0" borderId="22" xfId="0" applyFont="1" applyFill="1" applyBorder="1" applyAlignment="1">
      <alignment horizontal="center" vertical="top"/>
    </xf>
    <xf numFmtId="0" fontId="30" fillId="0" borderId="55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28" fillId="0" borderId="22" xfId="0" applyFont="1" applyBorder="1" applyAlignment="1">
      <alignment horizontal="center"/>
    </xf>
    <xf numFmtId="0" fontId="69" fillId="33" borderId="19" xfId="0" applyFont="1" applyFill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left" vertical="center" wrapText="1"/>
    </xf>
    <xf numFmtId="0" fontId="69" fillId="33" borderId="23" xfId="0" applyFont="1" applyFill="1" applyBorder="1" applyAlignment="1">
      <alignment horizontal="left" vertical="center" wrapText="1"/>
    </xf>
    <xf numFmtId="0" fontId="69" fillId="33" borderId="27" xfId="0" applyFont="1" applyFill="1" applyBorder="1" applyAlignment="1">
      <alignment horizontal="left" vertical="center" wrapText="1"/>
    </xf>
    <xf numFmtId="0" fontId="69" fillId="33" borderId="55" xfId="0" applyFont="1" applyFill="1" applyBorder="1" applyAlignment="1">
      <alignment horizontal="left" vertical="center" wrapText="1"/>
    </xf>
    <xf numFmtId="2" fontId="30" fillId="37" borderId="18" xfId="59" applyNumberFormat="1" applyFont="1" applyFill="1" applyBorder="1" applyAlignment="1">
      <alignment horizontal="left" vertical="top" wrapText="1"/>
    </xf>
    <xf numFmtId="2" fontId="30" fillId="0" borderId="44" xfId="59" applyNumberFormat="1" applyFont="1" applyFill="1" applyBorder="1" applyAlignment="1">
      <alignment horizontal="center" vertical="top"/>
    </xf>
    <xf numFmtId="2" fontId="30" fillId="0" borderId="43" xfId="59" applyNumberFormat="1" applyFont="1" applyFill="1" applyBorder="1" applyAlignment="1">
      <alignment horizontal="center" vertical="top"/>
    </xf>
    <xf numFmtId="2" fontId="30" fillId="0" borderId="45" xfId="59" applyNumberFormat="1" applyFont="1" applyFill="1" applyBorder="1" applyAlignment="1">
      <alignment horizontal="center" vertical="top"/>
    </xf>
    <xf numFmtId="2" fontId="30" fillId="0" borderId="25" xfId="59" applyNumberFormat="1" applyFont="1" applyFill="1" applyBorder="1" applyAlignment="1">
      <alignment horizontal="center" vertical="top"/>
    </xf>
    <xf numFmtId="2" fontId="30" fillId="0" borderId="48" xfId="59" applyNumberFormat="1" applyFont="1" applyFill="1" applyBorder="1" applyAlignment="1">
      <alignment horizontal="center" vertical="top"/>
    </xf>
    <xf numFmtId="2" fontId="29" fillId="0" borderId="48" xfId="59" applyNumberFormat="1" applyFont="1" applyFill="1" applyBorder="1" applyAlignment="1">
      <alignment vertical="top"/>
    </xf>
    <xf numFmtId="2" fontId="29" fillId="0" borderId="17" xfId="59" applyNumberFormat="1" applyFont="1" applyFill="1" applyBorder="1" applyAlignment="1">
      <alignment horizontal="center" vertical="top"/>
    </xf>
    <xf numFmtId="2" fontId="29" fillId="0" borderId="20" xfId="59" applyNumberFormat="1" applyFont="1" applyFill="1" applyBorder="1" applyAlignment="1">
      <alignment horizontal="center" vertical="top"/>
    </xf>
    <xf numFmtId="2" fontId="31" fillId="0" borderId="17" xfId="0" applyNumberFormat="1" applyFont="1" applyFill="1" applyBorder="1" applyAlignment="1">
      <alignment horizontal="center" vertical="top"/>
    </xf>
    <xf numFmtId="2" fontId="29" fillId="0" borderId="48" xfId="59" applyNumberFormat="1" applyFont="1" applyFill="1" applyBorder="1" applyAlignment="1">
      <alignment horizontal="center" vertical="top"/>
    </xf>
    <xf numFmtId="2" fontId="29" fillId="0" borderId="48" xfId="0" applyNumberFormat="1" applyFont="1" applyFill="1" applyBorder="1" applyAlignment="1">
      <alignment horizontal="center" vertical="top" wrapText="1"/>
    </xf>
    <xf numFmtId="2" fontId="29" fillId="0" borderId="21" xfId="59" applyNumberFormat="1" applyFont="1" applyFill="1" applyBorder="1" applyAlignment="1">
      <alignment horizontal="center" vertical="top"/>
    </xf>
    <xf numFmtId="2" fontId="29" fillId="0" borderId="24" xfId="59" applyNumberFormat="1" applyFont="1" applyFill="1" applyBorder="1" applyAlignment="1">
      <alignment horizontal="center" vertical="top"/>
    </xf>
    <xf numFmtId="2" fontId="29" fillId="0" borderId="25" xfId="59" applyNumberFormat="1" applyFont="1" applyFill="1" applyBorder="1" applyAlignment="1">
      <alignment horizontal="center" vertical="top"/>
    </xf>
    <xf numFmtId="2" fontId="30" fillId="36" borderId="56" xfId="59" applyNumberFormat="1" applyFont="1" applyFill="1" applyBorder="1" applyAlignment="1">
      <alignment horizontal="center" vertical="top"/>
    </xf>
    <xf numFmtId="0" fontId="29" fillId="36" borderId="25" xfId="0" applyFont="1" applyFill="1" applyBorder="1" applyAlignment="1">
      <alignment vertical="top"/>
    </xf>
    <xf numFmtId="0" fontId="30" fillId="36" borderId="25" xfId="0" applyFont="1" applyFill="1" applyBorder="1" applyAlignment="1">
      <alignment vertical="top"/>
    </xf>
    <xf numFmtId="2" fontId="30" fillId="36" borderId="68" xfId="59" applyNumberFormat="1" applyFont="1" applyFill="1" applyBorder="1" applyAlignment="1">
      <alignment horizontal="center" vertical="top"/>
    </xf>
    <xf numFmtId="0" fontId="51" fillId="0" borderId="22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32.75390625" style="0" customWidth="1"/>
    <col min="3" max="3" width="11.25390625" style="0" customWidth="1"/>
  </cols>
  <sheetData>
    <row r="2" spans="1:21" s="205" customFormat="1" ht="18" customHeight="1">
      <c r="A2" s="220" t="s">
        <v>278</v>
      </c>
      <c r="B2" s="202"/>
      <c r="C2" s="204"/>
      <c r="D2" s="204"/>
      <c r="E2" s="218"/>
      <c r="F2" s="208"/>
      <c r="G2" s="219"/>
      <c r="H2" s="208"/>
      <c r="I2" s="218" t="s">
        <v>277</v>
      </c>
      <c r="J2" s="208"/>
      <c r="K2" s="204"/>
      <c r="L2" s="204"/>
      <c r="M2" s="202"/>
      <c r="N2" s="204"/>
      <c r="O2" s="204"/>
      <c r="P2" s="202"/>
      <c r="Q2" s="202"/>
      <c r="R2" s="202"/>
      <c r="S2" s="204"/>
      <c r="T2" s="208"/>
      <c r="U2" s="213"/>
    </row>
    <row r="3" spans="1:21" s="205" customFormat="1" ht="30" customHeight="1">
      <c r="A3" s="202"/>
      <c r="B3" s="203"/>
      <c r="C3" s="204"/>
      <c r="D3" s="204"/>
      <c r="E3" s="202"/>
      <c r="F3" s="208"/>
      <c r="G3" s="212"/>
      <c r="H3" s="208"/>
      <c r="I3" s="212"/>
      <c r="J3" s="208"/>
      <c r="K3" s="204"/>
      <c r="L3" s="204"/>
      <c r="M3" s="202"/>
      <c r="N3" s="204"/>
      <c r="O3" s="204"/>
      <c r="P3" s="202"/>
      <c r="Q3" s="202"/>
      <c r="R3" s="202"/>
      <c r="S3" s="204"/>
      <c r="T3" s="208"/>
      <c r="U3" s="213"/>
    </row>
    <row r="4" spans="1:21" s="195" customFormat="1" ht="18.75" customHeight="1">
      <c r="A4" s="194"/>
      <c r="B4" s="196"/>
      <c r="C4" s="191"/>
      <c r="D4" s="191"/>
      <c r="E4" s="194"/>
      <c r="F4" s="209"/>
      <c r="G4" s="212"/>
      <c r="H4" s="209"/>
      <c r="I4" s="212"/>
      <c r="J4" s="209"/>
      <c r="K4" s="191"/>
      <c r="L4" s="191"/>
      <c r="M4" s="194"/>
      <c r="N4" s="191"/>
      <c r="O4" s="191"/>
      <c r="P4" s="194"/>
      <c r="Q4" s="194"/>
      <c r="R4" s="194"/>
      <c r="S4" s="191"/>
      <c r="T4" s="209"/>
      <c r="U4" s="214"/>
    </row>
    <row r="5" spans="1:21" s="195" customFormat="1" ht="12.75">
      <c r="A5" s="194"/>
      <c r="B5" s="217" t="s">
        <v>161</v>
      </c>
      <c r="C5" s="228">
        <v>1572.3</v>
      </c>
      <c r="D5" s="194"/>
      <c r="E5" s="193"/>
      <c r="F5" s="209"/>
      <c r="G5" s="212"/>
      <c r="H5" s="209"/>
      <c r="I5" s="212"/>
      <c r="J5" s="209"/>
      <c r="K5" s="191"/>
      <c r="L5" s="191"/>
      <c r="M5" s="194"/>
      <c r="N5" s="191"/>
      <c r="O5" s="191"/>
      <c r="P5" s="194"/>
      <c r="Q5" s="194"/>
      <c r="R5" s="194"/>
      <c r="S5" s="191"/>
      <c r="T5" s="209"/>
      <c r="U5" s="214"/>
    </row>
    <row r="6" spans="1:21" s="199" customFormat="1" ht="18" customHeight="1">
      <c r="A6" s="197"/>
      <c r="B6" s="217" t="s">
        <v>36</v>
      </c>
      <c r="C6" s="229">
        <v>5</v>
      </c>
      <c r="D6" s="198"/>
      <c r="E6" s="197"/>
      <c r="F6" s="210"/>
      <c r="G6" s="212"/>
      <c r="H6" s="210"/>
      <c r="I6" s="212"/>
      <c r="J6" s="210"/>
      <c r="K6" s="192"/>
      <c r="L6" s="192"/>
      <c r="M6" s="197"/>
      <c r="N6" s="192"/>
      <c r="O6" s="192"/>
      <c r="P6" s="197"/>
      <c r="Q6" s="197"/>
      <c r="R6" s="197"/>
      <c r="S6" s="192"/>
      <c r="T6" s="210"/>
      <c r="U6" s="215"/>
    </row>
    <row r="15" ht="35.25" customHeight="1">
      <c r="C15" s="221" t="s">
        <v>266</v>
      </c>
    </row>
    <row r="18" ht="20.25">
      <c r="C18" s="222"/>
    </row>
    <row r="33" ht="12.75">
      <c r="B33" s="206"/>
    </row>
    <row r="34" ht="12.75">
      <c r="B34" s="20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1" t="s">
        <v>129</v>
      </c>
      <c r="C32" s="149">
        <v>28500</v>
      </c>
    </row>
    <row r="33" spans="2:3" ht="12.75">
      <c r="B33" s="151" t="s">
        <v>130</v>
      </c>
      <c r="C33" s="150">
        <v>19400</v>
      </c>
    </row>
    <row r="34" ht="12.75">
      <c r="B34" s="152" t="s">
        <v>131</v>
      </c>
    </row>
    <row r="35" ht="12.75">
      <c r="B35" s="148" t="s">
        <v>132</v>
      </c>
    </row>
    <row r="36" spans="2:5" ht="12.75">
      <c r="B36" s="153" t="s">
        <v>133</v>
      </c>
      <c r="C36" s="154" t="s">
        <v>134</v>
      </c>
      <c r="D36" s="155"/>
      <c r="E36" s="156"/>
    </row>
    <row r="37" spans="3:5" ht="12.75">
      <c r="C37" s="157" t="s">
        <v>135</v>
      </c>
      <c r="D37" s="158"/>
      <c r="E37" s="159"/>
    </row>
    <row r="38" spans="3:5" ht="12.75">
      <c r="C38" s="157" t="s">
        <v>136</v>
      </c>
      <c r="D38" s="158"/>
      <c r="E38" s="159"/>
    </row>
    <row r="39" spans="3:5" ht="12.75">
      <c r="C39" s="157" t="s">
        <v>137</v>
      </c>
      <c r="D39" s="158"/>
      <c r="E39" s="159"/>
    </row>
    <row r="40" spans="3:5" ht="12.75">
      <c r="C40" s="157" t="s">
        <v>138</v>
      </c>
      <c r="D40" s="158"/>
      <c r="E40" s="159"/>
    </row>
    <row r="41" spans="3:5" ht="12.75">
      <c r="C41" s="160" t="s">
        <v>139</v>
      </c>
      <c r="D41" s="161"/>
      <c r="E41" s="162"/>
    </row>
    <row r="42" spans="2:5" ht="12.75">
      <c r="B42" s="165" t="s">
        <v>140</v>
      </c>
      <c r="C42" s="168" t="s">
        <v>143</v>
      </c>
      <c r="D42" s="168"/>
      <c r="E42" s="165">
        <v>450.4</v>
      </c>
    </row>
    <row r="43" spans="3:6" ht="13.5" thickBot="1">
      <c r="C43" s="53" t="s">
        <v>2</v>
      </c>
      <c r="D43" s="53" t="s">
        <v>34</v>
      </c>
      <c r="F43" s="53" t="s">
        <v>144</v>
      </c>
    </row>
    <row r="44" spans="2:6" ht="12.75">
      <c r="B44" s="163" t="s">
        <v>22</v>
      </c>
      <c r="C44" s="170">
        <v>3.39</v>
      </c>
      <c r="D44" s="171">
        <f>C44*E42</f>
        <v>1526.856</v>
      </c>
      <c r="E44" s="172"/>
      <c r="F44" s="173">
        <f>D44*6</f>
        <v>9161.136</v>
      </c>
    </row>
    <row r="45" spans="2:6" ht="13.5" thickBot="1">
      <c r="B45" s="164" t="s">
        <v>23</v>
      </c>
      <c r="C45" s="174"/>
      <c r="D45" s="175"/>
      <c r="E45" s="176"/>
      <c r="F45" s="177"/>
    </row>
    <row r="46" spans="2:6" ht="12.75">
      <c r="B46" s="163" t="s">
        <v>24</v>
      </c>
      <c r="C46" s="170">
        <v>4.57</v>
      </c>
      <c r="D46" s="171">
        <f>C46*E42</f>
        <v>2058.328</v>
      </c>
      <c r="E46" s="172"/>
      <c r="F46" s="173">
        <f>D46*6</f>
        <v>12349.968</v>
      </c>
    </row>
    <row r="47" spans="2:6" ht="13.5" thickBot="1">
      <c r="B47" s="164" t="s">
        <v>25</v>
      </c>
      <c r="C47" s="174"/>
      <c r="D47" s="175"/>
      <c r="E47" s="176"/>
      <c r="F47" s="177"/>
    </row>
    <row r="48" spans="2:6" ht="13.5" thickBot="1">
      <c r="B48" s="178" t="s">
        <v>7</v>
      </c>
      <c r="C48" s="179">
        <v>1.29</v>
      </c>
      <c r="D48" s="180">
        <f>C48*E42</f>
        <v>581.016</v>
      </c>
      <c r="E48" s="181"/>
      <c r="F48" s="182">
        <f>D48*6</f>
        <v>3486.0959999999995</v>
      </c>
    </row>
    <row r="49" spans="2:6" ht="13.5" thickBot="1">
      <c r="B49" s="178" t="s">
        <v>81</v>
      </c>
      <c r="C49" s="179">
        <v>0.2</v>
      </c>
      <c r="D49" s="180">
        <f>C49*E42</f>
        <v>90.08</v>
      </c>
      <c r="E49" s="181"/>
      <c r="F49" s="182">
        <f>D49*6</f>
        <v>540.48</v>
      </c>
    </row>
    <row r="50" spans="2:18" s="167" customFormat="1" ht="13.5" thickBot="1">
      <c r="B50" s="183" t="s">
        <v>82</v>
      </c>
      <c r="C50" s="166"/>
      <c r="D50" s="184">
        <f>D44+D46+D48+D49</f>
        <v>4256.28</v>
      </c>
      <c r="E50" s="185"/>
      <c r="F50" s="186">
        <f>F44+F46+F48+F49</f>
        <v>25537.679999999997</v>
      </c>
      <c r="G50" s="166"/>
      <c r="H50" s="169"/>
      <c r="I50" s="169"/>
      <c r="J50" s="169"/>
      <c r="K50" s="169"/>
      <c r="M50" s="166"/>
      <c r="N50" s="166"/>
      <c r="Q50" s="166"/>
      <c r="R50" s="166"/>
    </row>
    <row r="51" spans="2:6" ht="13.5" thickBot="1">
      <c r="B51" s="178" t="s">
        <v>13</v>
      </c>
      <c r="C51" s="187" t="s">
        <v>141</v>
      </c>
      <c r="D51" s="188" t="s">
        <v>142</v>
      </c>
      <c r="E51" s="189"/>
      <c r="F51" s="190">
        <f>9746.66*4+10719.52*2</f>
        <v>60425.68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zoomScalePageLayoutView="0" workbookViewId="0" topLeftCell="B1">
      <selection activeCell="M20" sqref="M20"/>
    </sheetView>
  </sheetViews>
  <sheetFormatPr defaultColWidth="9.00390625" defaultRowHeight="12.75"/>
  <cols>
    <col min="1" max="1" width="8.75390625" style="289" customWidth="1"/>
    <col min="2" max="2" width="43.25390625" style="200" customWidth="1"/>
    <col min="3" max="3" width="14.00390625" style="224" customWidth="1"/>
    <col min="4" max="4" width="14.625" style="224" customWidth="1"/>
    <col min="5" max="5" width="19.00390625" style="226" customWidth="1"/>
    <col min="6" max="6" width="16.875" style="225" customWidth="1"/>
    <col min="7" max="7" width="17.125" style="226" customWidth="1"/>
    <col min="8" max="9" width="15.375" style="226" customWidth="1"/>
    <col min="10" max="11" width="17.375" style="227" customWidth="1"/>
    <col min="12" max="12" width="24.375" style="200" customWidth="1"/>
    <col min="13" max="13" width="13.875" style="301" customWidth="1"/>
    <col min="14" max="14" width="17.25390625" style="216" hidden="1" customWidth="1"/>
    <col min="15" max="15" width="11.00390625" style="200" hidden="1" customWidth="1"/>
    <col min="16" max="16384" width="9.125" style="200" customWidth="1"/>
  </cols>
  <sheetData>
    <row r="1" spans="1:15" s="199" customFormat="1" ht="27.75" customHeight="1" thickBot="1">
      <c r="A1" s="288"/>
      <c r="B1" s="357" t="s">
        <v>279</v>
      </c>
      <c r="C1" s="357"/>
      <c r="D1" s="357"/>
      <c r="E1" s="357"/>
      <c r="F1" s="357"/>
      <c r="G1" s="357"/>
      <c r="H1" s="357"/>
      <c r="I1" s="358"/>
      <c r="J1" s="358"/>
      <c r="K1" s="358"/>
      <c r="L1" s="357"/>
      <c r="M1" s="357"/>
      <c r="N1" s="241"/>
      <c r="O1" s="240"/>
    </row>
    <row r="2" spans="1:15" s="223" customFormat="1" ht="21" customHeight="1">
      <c r="A2" s="244" t="s">
        <v>30</v>
      </c>
      <c r="B2" s="242" t="s">
        <v>1</v>
      </c>
      <c r="C2" s="243" t="s">
        <v>152</v>
      </c>
      <c r="D2" s="243" t="s">
        <v>151</v>
      </c>
      <c r="E2" s="243" t="s">
        <v>153</v>
      </c>
      <c r="F2" s="243" t="s">
        <v>152</v>
      </c>
      <c r="G2" s="243" t="s">
        <v>151</v>
      </c>
      <c r="H2" s="313" t="s">
        <v>153</v>
      </c>
      <c r="I2" s="339" t="s">
        <v>157</v>
      </c>
      <c r="J2" s="340" t="s">
        <v>157</v>
      </c>
      <c r="K2" s="341" t="s">
        <v>251</v>
      </c>
      <c r="L2" s="299" t="s">
        <v>60</v>
      </c>
      <c r="M2" s="243" t="s">
        <v>109</v>
      </c>
      <c r="N2" s="246" t="s">
        <v>153</v>
      </c>
      <c r="O2" s="240"/>
    </row>
    <row r="3" spans="1:15" s="223" customFormat="1" ht="21" customHeight="1">
      <c r="A3" s="244" t="s">
        <v>31</v>
      </c>
      <c r="B3" s="247"/>
      <c r="C3" s="243" t="s">
        <v>148</v>
      </c>
      <c r="D3" s="243" t="s">
        <v>148</v>
      </c>
      <c r="E3" s="243" t="s">
        <v>148</v>
      </c>
      <c r="F3" s="243" t="s">
        <v>140</v>
      </c>
      <c r="G3" s="243" t="s">
        <v>140</v>
      </c>
      <c r="H3" s="313" t="s">
        <v>140</v>
      </c>
      <c r="I3" s="342" t="s">
        <v>152</v>
      </c>
      <c r="J3" s="243" t="s">
        <v>151</v>
      </c>
      <c r="K3" s="343" t="s">
        <v>153</v>
      </c>
      <c r="L3" s="299" t="s">
        <v>64</v>
      </c>
      <c r="M3" s="243" t="s">
        <v>110</v>
      </c>
      <c r="N3" s="248" t="s">
        <v>154</v>
      </c>
      <c r="O3" s="240"/>
    </row>
    <row r="4" spans="1:15" s="223" customFormat="1" ht="15">
      <c r="A4" s="244"/>
      <c r="B4" s="247"/>
      <c r="C4" s="243" t="s">
        <v>155</v>
      </c>
      <c r="D4" s="243" t="s">
        <v>155</v>
      </c>
      <c r="E4" s="243" t="s">
        <v>155</v>
      </c>
      <c r="F4" s="243" t="s">
        <v>155</v>
      </c>
      <c r="G4" s="243" t="s">
        <v>155</v>
      </c>
      <c r="H4" s="313" t="s">
        <v>155</v>
      </c>
      <c r="I4" s="342" t="s">
        <v>155</v>
      </c>
      <c r="J4" s="243" t="s">
        <v>155</v>
      </c>
      <c r="K4" s="343" t="s">
        <v>155</v>
      </c>
      <c r="L4" s="318" t="s">
        <v>125</v>
      </c>
      <c r="M4" s="243" t="s">
        <v>111</v>
      </c>
      <c r="N4" s="249"/>
      <c r="O4" s="240"/>
    </row>
    <row r="5" spans="1:15" s="223" customFormat="1" ht="15.75" thickBot="1">
      <c r="A5" s="244"/>
      <c r="B5" s="247"/>
      <c r="C5" s="243"/>
      <c r="D5" s="243"/>
      <c r="E5" s="243"/>
      <c r="F5" s="243"/>
      <c r="G5" s="250"/>
      <c r="H5" s="313"/>
      <c r="I5" s="342"/>
      <c r="J5" s="251"/>
      <c r="K5" s="344"/>
      <c r="L5" s="318"/>
      <c r="M5" s="243" t="s">
        <v>156</v>
      </c>
      <c r="N5" s="252"/>
      <c r="O5" s="240"/>
    </row>
    <row r="6" spans="1:15" s="223" customFormat="1" ht="29.25" customHeight="1" hidden="1" thickBot="1">
      <c r="A6" s="330" t="s">
        <v>265</v>
      </c>
      <c r="B6" s="331"/>
      <c r="C6" s="253">
        <v>687587.95</v>
      </c>
      <c r="D6" s="253">
        <v>553570.98</v>
      </c>
      <c r="E6" s="250" t="e">
        <f>C6-D6+#REF!</f>
        <v>#REF!</v>
      </c>
      <c r="F6" s="253"/>
      <c r="G6" s="254"/>
      <c r="H6" s="314">
        <f>F6-G6</f>
        <v>0</v>
      </c>
      <c r="I6" s="345"/>
      <c r="J6" s="254">
        <f>D6+G6</f>
        <v>553570.98</v>
      </c>
      <c r="K6" s="346" t="e">
        <f>H6+E6</f>
        <v>#REF!</v>
      </c>
      <c r="L6" s="319" t="s">
        <v>258</v>
      </c>
      <c r="M6" s="254">
        <f aca="true" t="shared" si="0" ref="M6:M14">C6+F6</f>
        <v>687587.95</v>
      </c>
      <c r="N6" s="257"/>
      <c r="O6" s="240"/>
    </row>
    <row r="7" spans="1:15" s="223" customFormat="1" ht="35.25" customHeight="1">
      <c r="A7" s="262">
        <v>1</v>
      </c>
      <c r="B7" s="255" t="s">
        <v>264</v>
      </c>
      <c r="C7" s="253">
        <v>31965.35</v>
      </c>
      <c r="D7" s="253">
        <v>23367.56</v>
      </c>
      <c r="E7" s="250">
        <f>C7-D7</f>
        <v>8597.789999999997</v>
      </c>
      <c r="F7" s="253">
        <v>127447.89</v>
      </c>
      <c r="G7" s="253">
        <v>112452.13</v>
      </c>
      <c r="H7" s="315">
        <f>F7-G7</f>
        <v>14995.759999999995</v>
      </c>
      <c r="I7" s="347">
        <f>C7+F7</f>
        <v>159413.24</v>
      </c>
      <c r="J7" s="254">
        <f aca="true" t="shared" si="1" ref="J7:J15">G7+D7</f>
        <v>135819.69</v>
      </c>
      <c r="K7" s="346">
        <f>H7+E7</f>
        <v>23593.549999999992</v>
      </c>
      <c r="L7" s="319" t="s">
        <v>280</v>
      </c>
      <c r="M7" s="254">
        <f t="shared" si="0"/>
        <v>159413.24</v>
      </c>
      <c r="N7" s="257"/>
      <c r="O7" s="240"/>
    </row>
    <row r="8" spans="1:15" s="223" customFormat="1" ht="41.25" customHeight="1" thickBot="1">
      <c r="A8" s="244">
        <v>2</v>
      </c>
      <c r="B8" s="274" t="s">
        <v>149</v>
      </c>
      <c r="C8" s="259">
        <v>347.49</v>
      </c>
      <c r="D8" s="259">
        <v>251.51</v>
      </c>
      <c r="E8" s="250">
        <f aca="true" t="shared" si="2" ref="E8:E15">C8-D8</f>
        <v>95.98000000000002</v>
      </c>
      <c r="F8" s="259">
        <f>0</f>
        <v>0</v>
      </c>
      <c r="G8" s="250">
        <v>0</v>
      </c>
      <c r="H8" s="315">
        <f aca="true" t="shared" si="3" ref="H8:H15">F8-G8</f>
        <v>0</v>
      </c>
      <c r="I8" s="347">
        <f aca="true" t="shared" si="4" ref="I8:I15">C8+F8</f>
        <v>347.49</v>
      </c>
      <c r="J8" s="254">
        <f t="shared" si="1"/>
        <v>251.51</v>
      </c>
      <c r="K8" s="348">
        <f>E8+H8</f>
        <v>95.98000000000002</v>
      </c>
      <c r="L8" s="320" t="s">
        <v>158</v>
      </c>
      <c r="M8" s="250">
        <f t="shared" si="0"/>
        <v>347.49</v>
      </c>
      <c r="N8" s="261">
        <f>M8-D8</f>
        <v>95.98000000000002</v>
      </c>
      <c r="O8" s="240"/>
    </row>
    <row r="9" spans="1:15" s="223" customFormat="1" ht="36.75" customHeight="1" thickBot="1">
      <c r="A9" s="262">
        <v>3</v>
      </c>
      <c r="B9" s="296" t="s">
        <v>259</v>
      </c>
      <c r="C9" s="259">
        <v>15493.24</v>
      </c>
      <c r="D9" s="259">
        <v>11996.65</v>
      </c>
      <c r="E9" s="250">
        <f t="shared" si="2"/>
        <v>3496.59</v>
      </c>
      <c r="F9" s="259">
        <v>71635.77</v>
      </c>
      <c r="G9" s="250">
        <v>65511.8</v>
      </c>
      <c r="H9" s="315">
        <f t="shared" si="3"/>
        <v>6123.970000000001</v>
      </c>
      <c r="I9" s="347">
        <f t="shared" si="4"/>
        <v>87129.01000000001</v>
      </c>
      <c r="J9" s="254">
        <f t="shared" si="1"/>
        <v>77508.45</v>
      </c>
      <c r="K9" s="346">
        <f>E9+H9</f>
        <v>9620.560000000001</v>
      </c>
      <c r="L9" s="321" t="s">
        <v>158</v>
      </c>
      <c r="M9" s="250">
        <f t="shared" si="0"/>
        <v>87129.01000000001</v>
      </c>
      <c r="N9" s="264"/>
      <c r="O9" s="240"/>
    </row>
    <row r="10" spans="1:15" s="223" customFormat="1" ht="36.75" customHeight="1">
      <c r="A10" s="262">
        <v>4</v>
      </c>
      <c r="B10" s="285" t="s">
        <v>260</v>
      </c>
      <c r="C10" s="259">
        <v>4683.92</v>
      </c>
      <c r="D10" s="259">
        <v>3424.47</v>
      </c>
      <c r="E10" s="250">
        <f t="shared" si="2"/>
        <v>1259.4500000000003</v>
      </c>
      <c r="F10" s="259">
        <v>18644.92</v>
      </c>
      <c r="G10" s="250">
        <v>15420.3</v>
      </c>
      <c r="H10" s="315">
        <f t="shared" si="3"/>
        <v>3224.619999999999</v>
      </c>
      <c r="I10" s="347">
        <f t="shared" si="4"/>
        <v>23328.839999999997</v>
      </c>
      <c r="J10" s="254">
        <f t="shared" si="1"/>
        <v>18844.77</v>
      </c>
      <c r="K10" s="348">
        <f>E10+H10</f>
        <v>4484.07</v>
      </c>
      <c r="L10" s="322" t="s">
        <v>158</v>
      </c>
      <c r="M10" s="250">
        <f t="shared" si="0"/>
        <v>23328.839999999997</v>
      </c>
      <c r="N10" s="264">
        <f>M10-D10</f>
        <v>19904.369999999995</v>
      </c>
      <c r="O10" s="240"/>
    </row>
    <row r="11" spans="1:15" s="223" customFormat="1" ht="32.25" customHeight="1">
      <c r="A11" s="265">
        <v>5</v>
      </c>
      <c r="B11" s="285" t="s">
        <v>257</v>
      </c>
      <c r="C11" s="259">
        <v>944.01</v>
      </c>
      <c r="D11" s="259">
        <v>733.72</v>
      </c>
      <c r="E11" s="250">
        <f t="shared" si="2"/>
        <v>210.28999999999996</v>
      </c>
      <c r="F11" s="259">
        <v>0</v>
      </c>
      <c r="G11" s="250">
        <v>0</v>
      </c>
      <c r="H11" s="315">
        <f t="shared" si="3"/>
        <v>0</v>
      </c>
      <c r="I11" s="347">
        <f t="shared" si="4"/>
        <v>944.01</v>
      </c>
      <c r="J11" s="254">
        <f t="shared" si="1"/>
        <v>733.72</v>
      </c>
      <c r="K11" s="348">
        <f>E11+H11</f>
        <v>210.28999999999996</v>
      </c>
      <c r="L11" s="322" t="s">
        <v>150</v>
      </c>
      <c r="M11" s="250">
        <f t="shared" si="0"/>
        <v>944.01</v>
      </c>
      <c r="N11" s="249">
        <f>M11-D11</f>
        <v>210.28999999999996</v>
      </c>
      <c r="O11" s="240"/>
    </row>
    <row r="12" spans="1:14" s="290" customFormat="1" ht="30.75" customHeight="1">
      <c r="A12" s="244">
        <v>7</v>
      </c>
      <c r="B12" s="285" t="s">
        <v>270</v>
      </c>
      <c r="C12" s="291">
        <v>3079.07</v>
      </c>
      <c r="D12" s="291">
        <v>3003.85</v>
      </c>
      <c r="E12" s="250">
        <f t="shared" si="2"/>
        <v>75.22000000000025</v>
      </c>
      <c r="F12" s="292">
        <v>0</v>
      </c>
      <c r="G12" s="291">
        <v>0</v>
      </c>
      <c r="H12" s="315">
        <f t="shared" si="3"/>
        <v>0</v>
      </c>
      <c r="I12" s="347">
        <f t="shared" si="4"/>
        <v>3079.07</v>
      </c>
      <c r="J12" s="254">
        <f t="shared" si="1"/>
        <v>3003.85</v>
      </c>
      <c r="K12" s="349">
        <f>E12</f>
        <v>75.22000000000025</v>
      </c>
      <c r="L12" s="320" t="s">
        <v>269</v>
      </c>
      <c r="M12" s="259">
        <v>8399.82</v>
      </c>
      <c r="N12" s="240"/>
    </row>
    <row r="13" spans="1:15" s="223" customFormat="1" ht="27.75" customHeight="1">
      <c r="A13" s="265">
        <v>7</v>
      </c>
      <c r="B13" s="285" t="s">
        <v>261</v>
      </c>
      <c r="C13" s="259">
        <v>6392.82</v>
      </c>
      <c r="D13" s="259">
        <v>4877.17</v>
      </c>
      <c r="E13" s="250">
        <f t="shared" si="2"/>
        <v>1515.6499999999996</v>
      </c>
      <c r="F13" s="259">
        <v>0</v>
      </c>
      <c r="G13" s="250">
        <v>0</v>
      </c>
      <c r="H13" s="315">
        <f t="shared" si="3"/>
        <v>0</v>
      </c>
      <c r="I13" s="347">
        <f t="shared" si="4"/>
        <v>6392.82</v>
      </c>
      <c r="J13" s="254">
        <f t="shared" si="1"/>
        <v>4877.17</v>
      </c>
      <c r="K13" s="348">
        <f>E13+H13</f>
        <v>1515.6499999999996</v>
      </c>
      <c r="L13" s="320" t="s">
        <v>159</v>
      </c>
      <c r="M13" s="250">
        <f t="shared" si="0"/>
        <v>6392.82</v>
      </c>
      <c r="N13" s="249">
        <f>M13-D13</f>
        <v>1515.6499999999996</v>
      </c>
      <c r="O13" s="240"/>
    </row>
    <row r="14" spans="1:15" s="223" customFormat="1" ht="27.75" customHeight="1">
      <c r="A14" s="262">
        <v>8</v>
      </c>
      <c r="B14" s="255" t="s">
        <v>273</v>
      </c>
      <c r="C14" s="263">
        <v>6039.07</v>
      </c>
      <c r="D14" s="263">
        <v>4284.16</v>
      </c>
      <c r="E14" s="250">
        <f t="shared" si="2"/>
        <v>1754.9099999999999</v>
      </c>
      <c r="F14" s="263">
        <v>28090.05</v>
      </c>
      <c r="G14" s="254">
        <v>23995.05</v>
      </c>
      <c r="H14" s="315">
        <f t="shared" si="3"/>
        <v>4095</v>
      </c>
      <c r="I14" s="347">
        <f t="shared" si="4"/>
        <v>34129.119999999995</v>
      </c>
      <c r="J14" s="254">
        <f t="shared" si="1"/>
        <v>28279.21</v>
      </c>
      <c r="K14" s="346">
        <f>E14+H14</f>
        <v>5849.91</v>
      </c>
      <c r="L14" s="323" t="s">
        <v>158</v>
      </c>
      <c r="M14" s="254">
        <f t="shared" si="0"/>
        <v>34129.119999999995</v>
      </c>
      <c r="N14" s="249"/>
      <c r="O14" s="240"/>
    </row>
    <row r="15" spans="1:15" s="223" customFormat="1" ht="30" customHeight="1" thickBot="1">
      <c r="A15" s="302">
        <v>9</v>
      </c>
      <c r="B15" s="255" t="s">
        <v>0</v>
      </c>
      <c r="C15" s="263">
        <v>571.05</v>
      </c>
      <c r="D15" s="263">
        <v>68.83</v>
      </c>
      <c r="E15" s="254">
        <f t="shared" si="2"/>
        <v>502.21999999999997</v>
      </c>
      <c r="F15" s="263">
        <v>0</v>
      </c>
      <c r="G15" s="254">
        <v>0</v>
      </c>
      <c r="H15" s="315">
        <f t="shared" si="3"/>
        <v>0</v>
      </c>
      <c r="I15" s="347">
        <f t="shared" si="4"/>
        <v>571.05</v>
      </c>
      <c r="J15" s="254">
        <f t="shared" si="1"/>
        <v>68.83</v>
      </c>
      <c r="K15" s="346">
        <f>E15+H15</f>
        <v>502.21999999999997</v>
      </c>
      <c r="L15" s="323" t="s">
        <v>158</v>
      </c>
      <c r="M15" s="254">
        <f>C15+F15</f>
        <v>571.05</v>
      </c>
      <c r="N15" s="249"/>
      <c r="O15" s="240"/>
    </row>
    <row r="16" spans="1:15" s="223" customFormat="1" ht="18" customHeight="1" thickBot="1">
      <c r="A16" s="306"/>
      <c r="B16" s="307" t="s">
        <v>147</v>
      </c>
      <c r="C16" s="308">
        <v>69516.02</v>
      </c>
      <c r="D16" s="308">
        <f>SUM(D7:D15)</f>
        <v>52007.92</v>
      </c>
      <c r="E16" s="308">
        <f>SUM(E7:E15)</f>
        <v>17508.1</v>
      </c>
      <c r="F16" s="308">
        <f>SUM(F7:F15)</f>
        <v>245818.63</v>
      </c>
      <c r="G16" s="308">
        <f>SUM(G7:G15)</f>
        <v>217379.27999999997</v>
      </c>
      <c r="H16" s="310">
        <f>SUM(H7:H15)</f>
        <v>28439.349999999995</v>
      </c>
      <c r="I16" s="353">
        <f>SUM(I7:I15)</f>
        <v>315334.64999999997</v>
      </c>
      <c r="J16" s="353">
        <f aca="true" t="shared" si="5" ref="J16:J21">D16+G16</f>
        <v>269387.19999999995</v>
      </c>
      <c r="K16" s="353">
        <f>H16+E16</f>
        <v>45947.45</v>
      </c>
      <c r="L16" s="354"/>
      <c r="M16" s="300">
        <f>C16+F16</f>
        <v>315334.65</v>
      </c>
      <c r="N16" s="271">
        <f>SUM(N8:N15)+N7</f>
        <v>21726.289999999994</v>
      </c>
      <c r="O16" s="240"/>
    </row>
    <row r="17" spans="1:15" s="223" customFormat="1" ht="18" customHeight="1" thickBot="1">
      <c r="A17" s="265">
        <v>10</v>
      </c>
      <c r="B17" s="303" t="s">
        <v>267</v>
      </c>
      <c r="C17" s="304">
        <v>55038.86</v>
      </c>
      <c r="D17" s="304">
        <v>26978.04</v>
      </c>
      <c r="E17" s="305">
        <f>C17-D17</f>
        <v>28060.82</v>
      </c>
      <c r="F17" s="304">
        <v>144947.09</v>
      </c>
      <c r="G17" s="305">
        <v>81875.67</v>
      </c>
      <c r="H17" s="316">
        <f>F17-G17</f>
        <v>63071.42</v>
      </c>
      <c r="I17" s="350">
        <f>C17+F17</f>
        <v>199985.95</v>
      </c>
      <c r="J17" s="305">
        <f t="shared" si="5"/>
        <v>108853.70999999999</v>
      </c>
      <c r="K17" s="351">
        <f>E17+H17</f>
        <v>91132.23999999999</v>
      </c>
      <c r="L17" s="324" t="s">
        <v>274</v>
      </c>
      <c r="M17" s="305">
        <f>C17+F17</f>
        <v>199985.95</v>
      </c>
      <c r="N17" s="264">
        <f>M17-D17</f>
        <v>173007.91</v>
      </c>
      <c r="O17" s="272"/>
    </row>
    <row r="18" spans="1:15" s="223" customFormat="1" ht="18" customHeight="1" thickBot="1">
      <c r="A18" s="244">
        <v>10</v>
      </c>
      <c r="B18" s="247" t="s">
        <v>268</v>
      </c>
      <c r="C18" s="259">
        <f>39203.81+644.6</f>
        <v>39848.409999999996</v>
      </c>
      <c r="D18" s="259">
        <f>27103.34+497.69</f>
        <v>27601.03</v>
      </c>
      <c r="E18" s="250">
        <f>C18-D18</f>
        <v>12247.379999999997</v>
      </c>
      <c r="F18" s="259">
        <v>81238.53</v>
      </c>
      <c r="G18" s="250">
        <v>66914.03</v>
      </c>
      <c r="H18" s="317">
        <f>F18-G18</f>
        <v>14324.5</v>
      </c>
      <c r="I18" s="352">
        <f>C18+F18</f>
        <v>121086.94</v>
      </c>
      <c r="J18" s="250">
        <f t="shared" si="5"/>
        <v>94515.06</v>
      </c>
      <c r="K18" s="348">
        <f>E18+H18</f>
        <v>26571.879999999997</v>
      </c>
      <c r="L18" s="318" t="s">
        <v>274</v>
      </c>
      <c r="M18" s="250">
        <f>C18+F18</f>
        <v>121086.94</v>
      </c>
      <c r="N18" s="264">
        <f>M18-D18</f>
        <v>93485.91</v>
      </c>
      <c r="O18" s="272"/>
    </row>
    <row r="19" spans="1:15" s="223" customFormat="1" ht="18" customHeight="1">
      <c r="A19" s="244">
        <v>10</v>
      </c>
      <c r="B19" s="247" t="s">
        <v>252</v>
      </c>
      <c r="C19" s="259">
        <f>15369.67+112.4</f>
        <v>15482.07</v>
      </c>
      <c r="D19" s="259">
        <f>10289.04+58.65</f>
        <v>10347.69</v>
      </c>
      <c r="E19" s="250">
        <f>C19-D19</f>
        <v>5134.379999999999</v>
      </c>
      <c r="F19" s="259">
        <v>21361.03</v>
      </c>
      <c r="G19" s="250">
        <v>18021.16</v>
      </c>
      <c r="H19" s="317">
        <f>F19-G19</f>
        <v>3339.869999999999</v>
      </c>
      <c r="I19" s="352">
        <f>C19+F19</f>
        <v>36843.1</v>
      </c>
      <c r="J19" s="250">
        <f t="shared" si="5"/>
        <v>28368.85</v>
      </c>
      <c r="K19" s="348">
        <f>E19+H19</f>
        <v>8474.249999999998</v>
      </c>
      <c r="L19" s="318" t="s">
        <v>275</v>
      </c>
      <c r="M19" s="250">
        <v>36843.1</v>
      </c>
      <c r="N19" s="264">
        <f>M19-D19</f>
        <v>26495.409999999996</v>
      </c>
      <c r="O19" s="272"/>
    </row>
    <row r="20" spans="1:15" s="223" customFormat="1" ht="18" customHeight="1" thickBot="1">
      <c r="A20" s="244">
        <v>11</v>
      </c>
      <c r="B20" s="247" t="s">
        <v>253</v>
      </c>
      <c r="C20" s="259">
        <v>28730.07</v>
      </c>
      <c r="D20" s="259">
        <v>17325.46</v>
      </c>
      <c r="E20" s="250">
        <f>C20-D20</f>
        <v>11404.61</v>
      </c>
      <c r="F20" s="259">
        <v>26689.85</v>
      </c>
      <c r="G20" s="273">
        <v>20406.03</v>
      </c>
      <c r="H20" s="317">
        <f>F20-G20</f>
        <v>6283.82</v>
      </c>
      <c r="I20" s="352">
        <f>C20+F20</f>
        <v>55419.92</v>
      </c>
      <c r="J20" s="250">
        <f t="shared" si="5"/>
        <v>37731.49</v>
      </c>
      <c r="K20" s="348">
        <f>E20+H20</f>
        <v>17688.43</v>
      </c>
      <c r="L20" s="318" t="s">
        <v>275</v>
      </c>
      <c r="M20" s="250">
        <v>55419.92</v>
      </c>
      <c r="N20" s="252">
        <f>M20-D20</f>
        <v>38094.46</v>
      </c>
      <c r="O20" s="240"/>
    </row>
    <row r="21" spans="1:15" s="223" customFormat="1" ht="35.25" customHeight="1" thickBot="1">
      <c r="A21" s="262">
        <v>12</v>
      </c>
      <c r="B21" s="311" t="s">
        <v>254</v>
      </c>
      <c r="C21" s="263">
        <v>3091.44</v>
      </c>
      <c r="D21" s="263">
        <v>1833.57</v>
      </c>
      <c r="E21" s="254">
        <f>C21-D21</f>
        <v>1257.8700000000001</v>
      </c>
      <c r="F21" s="263">
        <v>7511.42</v>
      </c>
      <c r="G21" s="312">
        <v>7366.66</v>
      </c>
      <c r="H21" s="314">
        <f>F21-G21</f>
        <v>144.76000000000022</v>
      </c>
      <c r="I21" s="345">
        <f>C21+F21</f>
        <v>10602.86</v>
      </c>
      <c r="J21" s="254">
        <f t="shared" si="5"/>
        <v>9200.23</v>
      </c>
      <c r="K21" s="346">
        <f>E21+H21</f>
        <v>1402.6300000000003</v>
      </c>
      <c r="L21" s="325" t="s">
        <v>276</v>
      </c>
      <c r="M21" s="254">
        <v>9779.52</v>
      </c>
      <c r="N21" s="264">
        <f>M21-D21</f>
        <v>7945.950000000001</v>
      </c>
      <c r="O21" s="240"/>
    </row>
    <row r="22" spans="1:15" s="223" customFormat="1" ht="18" customHeight="1" thickBot="1">
      <c r="A22" s="306"/>
      <c r="B22" s="307" t="s">
        <v>160</v>
      </c>
      <c r="C22" s="308">
        <f aca="true" t="shared" si="6" ref="C22:H22">SUM(C17:C21)</f>
        <v>142190.85</v>
      </c>
      <c r="D22" s="308">
        <f t="shared" si="6"/>
        <v>84085.79000000001</v>
      </c>
      <c r="E22" s="308">
        <f t="shared" si="6"/>
        <v>58105.06</v>
      </c>
      <c r="F22" s="308">
        <f t="shared" si="6"/>
        <v>281747.92</v>
      </c>
      <c r="G22" s="308">
        <f t="shared" si="6"/>
        <v>194583.55000000002</v>
      </c>
      <c r="H22" s="310">
        <f t="shared" si="6"/>
        <v>87164.36999999998</v>
      </c>
      <c r="I22" s="353">
        <f>SUM(I17:I21)</f>
        <v>423938.76999999996</v>
      </c>
      <c r="J22" s="353">
        <f>SUM(J17:J21)</f>
        <v>278669.33999999997</v>
      </c>
      <c r="K22" s="353">
        <f>SUM(K17:K21)</f>
        <v>145269.43</v>
      </c>
      <c r="L22" s="355"/>
      <c r="M22" s="300">
        <v>416115</v>
      </c>
      <c r="N22" s="252"/>
      <c r="O22" s="240"/>
    </row>
    <row r="23" spans="1:15" s="223" customFormat="1" ht="18" customHeight="1" thickBot="1">
      <c r="A23" s="306"/>
      <c r="B23" s="307" t="s">
        <v>77</v>
      </c>
      <c r="C23" s="308">
        <f aca="true" t="shared" si="7" ref="C23:K23">C16+C22</f>
        <v>211706.87</v>
      </c>
      <c r="D23" s="308">
        <f t="shared" si="7"/>
        <v>136093.71000000002</v>
      </c>
      <c r="E23" s="308">
        <f t="shared" si="7"/>
        <v>75613.16</v>
      </c>
      <c r="F23" s="308">
        <f t="shared" si="7"/>
        <v>527566.55</v>
      </c>
      <c r="G23" s="308">
        <f t="shared" si="7"/>
        <v>411962.82999999996</v>
      </c>
      <c r="H23" s="310">
        <f t="shared" si="7"/>
        <v>115603.71999999997</v>
      </c>
      <c r="I23" s="326">
        <f t="shared" si="7"/>
        <v>739273.4199999999</v>
      </c>
      <c r="J23" s="308">
        <f t="shared" si="7"/>
        <v>548056.5399999999</v>
      </c>
      <c r="K23" s="309">
        <f t="shared" si="7"/>
        <v>191216.88</v>
      </c>
      <c r="L23" s="355"/>
      <c r="M23" s="356">
        <f>SUM(M16:M21)</f>
        <v>738450.0800000001</v>
      </c>
      <c r="N23" s="271">
        <f>SUM(N16:N22)</f>
        <v>360755.93</v>
      </c>
      <c r="O23" s="240"/>
    </row>
    <row r="24" spans="1:15" s="199" customFormat="1" ht="15" hidden="1">
      <c r="A24" s="328" t="s">
        <v>256</v>
      </c>
      <c r="B24" s="328"/>
      <c r="C24" s="328"/>
      <c r="D24" s="328"/>
      <c r="E24" s="328"/>
      <c r="F24" s="276"/>
      <c r="G24" s="327">
        <v>186515.87</v>
      </c>
      <c r="H24" s="277"/>
      <c r="I24" s="277"/>
      <c r="J24" s="278"/>
      <c r="K24" s="278"/>
      <c r="L24" s="279"/>
      <c r="M24" s="276"/>
      <c r="N24" s="281"/>
      <c r="O24" s="240"/>
    </row>
    <row r="25" spans="1:15" s="199" customFormat="1" ht="15" hidden="1">
      <c r="A25" s="328"/>
      <c r="B25" s="328"/>
      <c r="C25" s="328"/>
      <c r="D25" s="328"/>
      <c r="E25" s="328"/>
      <c r="F25" s="276"/>
      <c r="G25" s="327"/>
      <c r="H25" s="277"/>
      <c r="I25" s="277"/>
      <c r="J25" s="278"/>
      <c r="K25" s="278"/>
      <c r="L25" s="279"/>
      <c r="M25" s="276"/>
      <c r="N25" s="281"/>
      <c r="O25" s="240"/>
    </row>
    <row r="26" spans="1:15" ht="44.25" customHeight="1" hidden="1">
      <c r="A26" s="328"/>
      <c r="B26" s="328"/>
      <c r="C26" s="328"/>
      <c r="D26" s="328"/>
      <c r="E26" s="328"/>
      <c r="F26" s="282"/>
      <c r="G26" s="282"/>
      <c r="H26" s="282"/>
      <c r="I26" s="282"/>
      <c r="J26" s="283"/>
      <c r="K26" s="283"/>
      <c r="L26" s="240"/>
      <c r="M26" s="282"/>
      <c r="N26" s="241"/>
      <c r="O26" s="240"/>
    </row>
    <row r="27" ht="12.75">
      <c r="B27" s="201"/>
    </row>
    <row r="31" spans="8:9" ht="12.75">
      <c r="H31" s="227"/>
      <c r="I31" s="227"/>
    </row>
  </sheetData>
  <sheetProtection/>
  <mergeCells count="4">
    <mergeCell ref="G24:G25"/>
    <mergeCell ref="A24:E26"/>
    <mergeCell ref="B1:M1"/>
    <mergeCell ref="A6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5" sqref="A5:A17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17.75390625" style="0" customWidth="1"/>
    <col min="4" max="4" width="17.125" style="0" customWidth="1"/>
  </cols>
  <sheetData>
    <row r="1" spans="1:4" ht="20.25">
      <c r="A1" s="332" t="s">
        <v>263</v>
      </c>
      <c r="B1" s="332"/>
      <c r="C1" s="332"/>
      <c r="D1" s="332"/>
    </row>
    <row r="2" spans="1:4" ht="79.5" customHeight="1">
      <c r="A2" s="238" t="s">
        <v>262</v>
      </c>
      <c r="B2" s="239" t="s">
        <v>194</v>
      </c>
      <c r="C2" s="238" t="s">
        <v>271</v>
      </c>
      <c r="D2" s="238" t="s">
        <v>272</v>
      </c>
    </row>
    <row r="3" spans="1:4" s="223" customFormat="1" ht="34.5" customHeight="1">
      <c r="A3" s="262">
        <v>1</v>
      </c>
      <c r="B3" s="255" t="s">
        <v>264</v>
      </c>
      <c r="C3" s="253">
        <v>9.59</v>
      </c>
      <c r="D3" s="253">
        <v>10.39</v>
      </c>
    </row>
    <row r="4" spans="1:4" s="223" customFormat="1" ht="33" customHeight="1">
      <c r="A4" s="262">
        <v>2</v>
      </c>
      <c r="B4" s="274" t="s">
        <v>149</v>
      </c>
      <c r="C4" s="259">
        <v>0.53</v>
      </c>
      <c r="D4" s="259">
        <v>0.56</v>
      </c>
    </row>
    <row r="5" spans="1:4" s="223" customFormat="1" ht="32.25" customHeight="1">
      <c r="A5" s="244">
        <v>3</v>
      </c>
      <c r="B5" s="296" t="s">
        <v>259</v>
      </c>
      <c r="C5" s="297">
        <v>5.08</v>
      </c>
      <c r="D5" s="297">
        <v>5.84</v>
      </c>
    </row>
    <row r="6" spans="1:4" s="223" customFormat="1" ht="30.75" customHeight="1">
      <c r="A6" s="244">
        <v>4</v>
      </c>
      <c r="B6" s="285" t="s">
        <v>260</v>
      </c>
      <c r="C6" s="291">
        <v>1.41</v>
      </c>
      <c r="D6" s="291">
        <v>1.52</v>
      </c>
    </row>
    <row r="7" spans="1:4" s="223" customFormat="1" ht="34.5" customHeight="1">
      <c r="A7" s="244">
        <v>5</v>
      </c>
      <c r="B7" s="285" t="s">
        <v>257</v>
      </c>
      <c r="C7" s="291">
        <v>0.34</v>
      </c>
      <c r="D7" s="291">
        <v>0.34</v>
      </c>
    </row>
    <row r="8" spans="1:4" s="223" customFormat="1" ht="27.75" customHeight="1">
      <c r="A8" s="244">
        <v>6</v>
      </c>
      <c r="B8" s="285" t="s">
        <v>270</v>
      </c>
      <c r="C8" s="291">
        <v>5635.09</v>
      </c>
      <c r="D8" s="295">
        <v>5747.79</v>
      </c>
    </row>
    <row r="9" spans="1:4" s="223" customFormat="1" ht="27.75" customHeight="1">
      <c r="A9" s="244">
        <v>7</v>
      </c>
      <c r="B9" s="285" t="s">
        <v>261</v>
      </c>
      <c r="C9" s="291">
        <v>3.5</v>
      </c>
      <c r="D9" s="291">
        <v>3.5</v>
      </c>
    </row>
    <row r="10" spans="1:4" s="223" customFormat="1" ht="27.75" customHeight="1">
      <c r="A10" s="244">
        <v>8</v>
      </c>
      <c r="B10" s="255" t="s">
        <v>273</v>
      </c>
      <c r="C10" s="297">
        <v>1.18</v>
      </c>
      <c r="D10" s="297">
        <v>2.29</v>
      </c>
    </row>
    <row r="11" spans="1:4" s="223" customFormat="1" ht="18" customHeight="1">
      <c r="A11" s="244">
        <v>9</v>
      </c>
      <c r="B11" s="255" t="s">
        <v>0</v>
      </c>
      <c r="C11" s="297">
        <v>59.3</v>
      </c>
      <c r="D11" s="297">
        <v>63.45</v>
      </c>
    </row>
    <row r="12" spans="1:4" s="223" customFormat="1" ht="18" customHeight="1">
      <c r="A12" s="244">
        <v>10</v>
      </c>
      <c r="B12" s="247" t="s">
        <v>267</v>
      </c>
      <c r="C12" s="259">
        <v>1541.78</v>
      </c>
      <c r="D12" s="259">
        <v>1621.95</v>
      </c>
    </row>
    <row r="13" spans="1:4" s="223" customFormat="1" ht="22.5" customHeight="1">
      <c r="A13" s="244">
        <v>11</v>
      </c>
      <c r="B13" s="247" t="s">
        <v>268</v>
      </c>
      <c r="C13" s="259">
        <v>92.51</v>
      </c>
      <c r="D13" s="259">
        <v>97.32</v>
      </c>
    </row>
    <row r="14" spans="1:4" ht="15">
      <c r="A14" s="244">
        <v>12</v>
      </c>
      <c r="B14" s="247" t="s">
        <v>252</v>
      </c>
      <c r="C14" s="259">
        <v>23.13</v>
      </c>
      <c r="D14" s="259">
        <v>25.44</v>
      </c>
    </row>
    <row r="15" spans="1:4" ht="15">
      <c r="A15" s="244">
        <v>13</v>
      </c>
      <c r="B15" s="247" t="s">
        <v>253</v>
      </c>
      <c r="C15" s="259">
        <v>23.13</v>
      </c>
      <c r="D15" s="259">
        <v>25.44</v>
      </c>
    </row>
    <row r="16" spans="1:4" ht="15">
      <c r="A16" s="244">
        <v>14</v>
      </c>
      <c r="B16" s="287" t="s">
        <v>254</v>
      </c>
      <c r="C16" s="259">
        <v>3.84</v>
      </c>
      <c r="D16" s="259">
        <v>4.12</v>
      </c>
    </row>
    <row r="17" spans="1:4" ht="15">
      <c r="A17" s="244">
        <v>15</v>
      </c>
      <c r="B17" s="287" t="s">
        <v>254</v>
      </c>
      <c r="C17" s="259">
        <v>3.84</v>
      </c>
      <c r="D17" s="259">
        <v>4.12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J1">
      <selection activeCell="T15" sqref="T15"/>
    </sheetView>
  </sheetViews>
  <sheetFormatPr defaultColWidth="9.00390625" defaultRowHeight="12.75"/>
  <cols>
    <col min="1" max="1" width="20.00390625" style="0" hidden="1" customWidth="1"/>
    <col min="2" max="2" width="17.75390625" style="0" hidden="1" customWidth="1"/>
    <col min="3" max="3" width="26.75390625" style="0" hidden="1" customWidth="1"/>
    <col min="4" max="4" width="35.75390625" style="0" hidden="1" customWidth="1"/>
    <col min="5" max="5" width="31.125" style="0" hidden="1" customWidth="1"/>
    <col min="6" max="6" width="30.25390625" style="0" hidden="1" customWidth="1"/>
    <col min="7" max="7" width="35.125" style="0" hidden="1" customWidth="1"/>
    <col min="8" max="8" width="33.375" style="0" hidden="1" customWidth="1"/>
    <col min="9" max="9" width="28.625" style="0" hidden="1" customWidth="1"/>
    <col min="11" max="11" width="18.75390625" style="0" customWidth="1"/>
  </cols>
  <sheetData>
    <row r="2" spans="1:9" ht="16.5" customHeight="1">
      <c r="A2" s="333" t="s">
        <v>162</v>
      </c>
      <c r="B2" s="333" t="s">
        <v>163</v>
      </c>
      <c r="C2" s="333" t="s">
        <v>164</v>
      </c>
      <c r="D2" s="333" t="s">
        <v>165</v>
      </c>
      <c r="E2" s="233" t="s">
        <v>166</v>
      </c>
      <c r="F2" s="230" t="s">
        <v>193</v>
      </c>
      <c r="G2" s="333" t="s">
        <v>194</v>
      </c>
      <c r="H2" s="230" t="s">
        <v>195</v>
      </c>
      <c r="I2" s="230" t="s">
        <v>195</v>
      </c>
    </row>
    <row r="3" spans="1:9" ht="38.25" customHeight="1">
      <c r="A3" s="334"/>
      <c r="B3" s="334"/>
      <c r="C3" s="334"/>
      <c r="D3" s="334"/>
      <c r="E3" s="233" t="s">
        <v>167</v>
      </c>
      <c r="F3" s="230" t="s">
        <v>31</v>
      </c>
      <c r="G3" s="334"/>
      <c r="H3" s="230" t="s">
        <v>196</v>
      </c>
      <c r="I3" s="230" t="s">
        <v>197</v>
      </c>
    </row>
    <row r="4" spans="1:9" ht="25.5" customHeight="1">
      <c r="A4" s="334"/>
      <c r="B4" s="334"/>
      <c r="C4" s="334"/>
      <c r="D4" s="334"/>
      <c r="E4" s="233" t="s">
        <v>168</v>
      </c>
      <c r="F4" s="234"/>
      <c r="G4" s="334"/>
      <c r="H4" s="230" t="s">
        <v>197</v>
      </c>
      <c r="I4" s="230" t="s">
        <v>200</v>
      </c>
    </row>
    <row r="5" spans="1:11" ht="26.25" customHeight="1">
      <c r="A5" s="335"/>
      <c r="B5" s="335"/>
      <c r="C5" s="335"/>
      <c r="D5" s="335"/>
      <c r="E5" s="233" t="s">
        <v>169</v>
      </c>
      <c r="F5" s="234"/>
      <c r="G5" s="334"/>
      <c r="H5" s="230" t="s">
        <v>198</v>
      </c>
      <c r="I5" s="230" t="s">
        <v>201</v>
      </c>
      <c r="K5" s="237"/>
    </row>
    <row r="6" spans="1:9" ht="18" customHeight="1">
      <c r="A6" s="230">
        <v>1</v>
      </c>
      <c r="B6" s="230" t="s">
        <v>170</v>
      </c>
      <c r="C6" s="230"/>
      <c r="D6" s="230"/>
      <c r="E6" s="236" t="s">
        <v>171</v>
      </c>
      <c r="F6" s="234"/>
      <c r="G6" s="335"/>
      <c r="H6" s="230" t="s">
        <v>199</v>
      </c>
      <c r="I6" s="230" t="s">
        <v>155</v>
      </c>
    </row>
    <row r="7" spans="1:9" ht="15" customHeight="1">
      <c r="A7" s="235">
        <v>3.1</v>
      </c>
      <c r="B7" s="230" t="s">
        <v>174</v>
      </c>
      <c r="C7" s="235"/>
      <c r="D7" s="235"/>
      <c r="E7" s="337" t="s">
        <v>175</v>
      </c>
      <c r="F7" s="336">
        <v>2</v>
      </c>
      <c r="G7" s="230" t="s">
        <v>202</v>
      </c>
      <c r="H7" s="336">
        <v>9.59</v>
      </c>
      <c r="I7" s="336">
        <v>14.83</v>
      </c>
    </row>
    <row r="8" spans="1:9" ht="19.5" customHeight="1">
      <c r="A8" s="230"/>
      <c r="B8" s="230" t="s">
        <v>179</v>
      </c>
      <c r="C8" s="230" t="s">
        <v>177</v>
      </c>
      <c r="D8" s="230">
        <v>3.55</v>
      </c>
      <c r="E8" s="337"/>
      <c r="F8" s="336"/>
      <c r="G8" s="230" t="s">
        <v>203</v>
      </c>
      <c r="H8" s="336"/>
      <c r="I8" s="336"/>
    </row>
    <row r="9" spans="1:9" ht="19.5" customHeight="1">
      <c r="A9" s="230"/>
      <c r="B9" s="230" t="s">
        <v>180</v>
      </c>
      <c r="C9" s="230" t="s">
        <v>177</v>
      </c>
      <c r="D9" s="230">
        <v>2.14</v>
      </c>
      <c r="E9" s="337"/>
      <c r="F9" s="336"/>
      <c r="G9" s="230" t="s">
        <v>204</v>
      </c>
      <c r="H9" s="336"/>
      <c r="I9" s="336"/>
    </row>
    <row r="10" spans="1:9" ht="19.5" customHeight="1">
      <c r="A10" s="336">
        <v>3.2</v>
      </c>
      <c r="B10" s="230" t="s">
        <v>181</v>
      </c>
      <c r="C10" s="336"/>
      <c r="D10" s="336"/>
      <c r="E10" s="337"/>
      <c r="F10" s="336"/>
      <c r="G10" s="230" t="s">
        <v>205</v>
      </c>
      <c r="H10" s="336"/>
      <c r="I10" s="336"/>
    </row>
    <row r="11" spans="1:9" ht="19.5" customHeight="1">
      <c r="A11" s="336"/>
      <c r="B11" s="230" t="s">
        <v>173</v>
      </c>
      <c r="C11" s="336"/>
      <c r="D11" s="336"/>
      <c r="E11" s="337"/>
      <c r="F11" s="336"/>
      <c r="G11" s="230" t="s">
        <v>206</v>
      </c>
      <c r="H11" s="336"/>
      <c r="I11" s="336"/>
    </row>
    <row r="12" spans="1:9" ht="19.5" customHeight="1">
      <c r="A12" s="230"/>
      <c r="B12" s="230" t="s">
        <v>176</v>
      </c>
      <c r="C12" s="230" t="s">
        <v>177</v>
      </c>
      <c r="D12" s="230">
        <v>3.84</v>
      </c>
      <c r="E12" s="337"/>
      <c r="F12" s="336"/>
      <c r="G12" s="230" t="s">
        <v>203</v>
      </c>
      <c r="H12" s="336"/>
      <c r="I12" s="336"/>
    </row>
    <row r="13" spans="1:9" ht="19.5" customHeight="1">
      <c r="A13" s="230"/>
      <c r="B13" s="336" t="s">
        <v>178</v>
      </c>
      <c r="C13" s="336"/>
      <c r="D13" s="336"/>
      <c r="E13" s="337"/>
      <c r="F13" s="336"/>
      <c r="G13" s="230" t="s">
        <v>207</v>
      </c>
      <c r="H13" s="336"/>
      <c r="I13" s="336"/>
    </row>
    <row r="14" spans="1:9" ht="19.5" customHeight="1">
      <c r="A14" s="230"/>
      <c r="B14" s="230" t="s">
        <v>179</v>
      </c>
      <c r="C14" s="230" t="s">
        <v>177</v>
      </c>
      <c r="D14" s="230">
        <v>3.91</v>
      </c>
      <c r="E14" s="337"/>
      <c r="F14" s="336"/>
      <c r="G14" s="230" t="s">
        <v>208</v>
      </c>
      <c r="H14" s="336"/>
      <c r="I14" s="336"/>
    </row>
    <row r="15" spans="1:9" ht="19.5" customHeight="1">
      <c r="A15" s="230"/>
      <c r="B15" s="230" t="s">
        <v>180</v>
      </c>
      <c r="C15" s="230" t="s">
        <v>177</v>
      </c>
      <c r="D15" s="230">
        <v>2.3</v>
      </c>
      <c r="E15" s="337"/>
      <c r="F15" s="336">
        <v>3</v>
      </c>
      <c r="G15" s="230" t="s">
        <v>209</v>
      </c>
      <c r="H15" s="336">
        <v>5.08</v>
      </c>
      <c r="I15" s="336">
        <v>7.97</v>
      </c>
    </row>
    <row r="16" spans="1:9" ht="19.5" customHeight="1">
      <c r="A16" s="336" t="s">
        <v>182</v>
      </c>
      <c r="B16" s="230" t="s">
        <v>183</v>
      </c>
      <c r="C16" s="336"/>
      <c r="D16" s="336"/>
      <c r="E16" s="337"/>
      <c r="F16" s="336"/>
      <c r="G16" s="230" t="s">
        <v>210</v>
      </c>
      <c r="H16" s="336"/>
      <c r="I16" s="336"/>
    </row>
    <row r="17" spans="1:9" ht="19.5" customHeight="1">
      <c r="A17" s="336"/>
      <c r="B17" s="230" t="s">
        <v>172</v>
      </c>
      <c r="C17" s="336"/>
      <c r="D17" s="336"/>
      <c r="E17" s="337"/>
      <c r="F17" s="336"/>
      <c r="G17" s="230" t="s">
        <v>211</v>
      </c>
      <c r="H17" s="336"/>
      <c r="I17" s="336"/>
    </row>
    <row r="18" spans="1:9" ht="19.5" customHeight="1">
      <c r="A18" s="230"/>
      <c r="B18" s="230" t="s">
        <v>176</v>
      </c>
      <c r="C18" s="230" t="s">
        <v>177</v>
      </c>
      <c r="D18" s="230">
        <v>2.47</v>
      </c>
      <c r="E18" s="337"/>
      <c r="F18" s="336"/>
      <c r="G18" s="230" t="s">
        <v>212</v>
      </c>
      <c r="H18" s="336"/>
      <c r="I18" s="336"/>
    </row>
    <row r="19" spans="1:9" ht="19.5" customHeight="1">
      <c r="A19" s="230"/>
      <c r="B19" s="336" t="s">
        <v>178</v>
      </c>
      <c r="C19" s="336"/>
      <c r="D19" s="336"/>
      <c r="E19" s="337"/>
      <c r="F19" s="336"/>
      <c r="G19" s="230" t="s">
        <v>213</v>
      </c>
      <c r="H19" s="336"/>
      <c r="I19" s="336"/>
    </row>
    <row r="20" spans="1:9" ht="19.5" customHeight="1">
      <c r="A20" s="230"/>
      <c r="B20" s="230" t="s">
        <v>179</v>
      </c>
      <c r="C20" s="230" t="s">
        <v>177</v>
      </c>
      <c r="D20" s="230">
        <v>2.49</v>
      </c>
      <c r="E20" s="337"/>
      <c r="F20" s="336"/>
      <c r="G20" s="230" t="s">
        <v>214</v>
      </c>
      <c r="H20" s="336"/>
      <c r="I20" s="336"/>
    </row>
    <row r="21" spans="1:9" ht="19.5" customHeight="1">
      <c r="A21" s="230"/>
      <c r="B21" s="230" t="s">
        <v>180</v>
      </c>
      <c r="C21" s="230" t="s">
        <v>177</v>
      </c>
      <c r="D21" s="230">
        <v>1.5</v>
      </c>
      <c r="E21" s="337"/>
      <c r="F21" s="336"/>
      <c r="G21" s="230" t="s">
        <v>215</v>
      </c>
      <c r="H21" s="336"/>
      <c r="I21" s="336"/>
    </row>
    <row r="22" spans="1:9" ht="19.5" customHeight="1">
      <c r="A22" s="336">
        <v>3.4</v>
      </c>
      <c r="B22" s="230" t="s">
        <v>183</v>
      </c>
      <c r="C22" s="336"/>
      <c r="D22" s="336"/>
      <c r="E22" s="337"/>
      <c r="F22" s="336"/>
      <c r="G22" s="230" t="s">
        <v>216</v>
      </c>
      <c r="H22" s="336"/>
      <c r="I22" s="336"/>
    </row>
    <row r="23" spans="1:9" ht="19.5" customHeight="1">
      <c r="A23" s="336"/>
      <c r="B23" s="230" t="s">
        <v>173</v>
      </c>
      <c r="C23" s="336"/>
      <c r="D23" s="336"/>
      <c r="E23" s="337"/>
      <c r="F23" s="336"/>
      <c r="G23" s="230" t="s">
        <v>217</v>
      </c>
      <c r="H23" s="336"/>
      <c r="I23" s="336"/>
    </row>
    <row r="24" spans="1:9" ht="19.5" customHeight="1">
      <c r="A24" s="230"/>
      <c r="B24" s="230" t="s">
        <v>176</v>
      </c>
      <c r="C24" s="230" t="s">
        <v>177</v>
      </c>
      <c r="D24" s="230">
        <v>2.69</v>
      </c>
      <c r="E24" s="337"/>
      <c r="F24" s="336"/>
      <c r="G24" s="230" t="s">
        <v>218</v>
      </c>
      <c r="H24" s="336"/>
      <c r="I24" s="336"/>
    </row>
    <row r="25" spans="1:9" ht="19.5" customHeight="1">
      <c r="A25" s="230"/>
      <c r="B25" s="336" t="s">
        <v>178</v>
      </c>
      <c r="C25" s="336"/>
      <c r="D25" s="336"/>
      <c r="E25" s="337"/>
      <c r="F25" s="336"/>
      <c r="G25" s="230" t="s">
        <v>219</v>
      </c>
      <c r="H25" s="336"/>
      <c r="I25" s="336"/>
    </row>
    <row r="26" spans="1:9" ht="19.5" customHeight="1">
      <c r="A26" s="230"/>
      <c r="B26" s="230" t="s">
        <v>179</v>
      </c>
      <c r="C26" s="230" t="s">
        <v>177</v>
      </c>
      <c r="D26" s="230">
        <v>2.74</v>
      </c>
      <c r="E26" s="337"/>
      <c r="F26" s="336"/>
      <c r="G26" s="230" t="s">
        <v>220</v>
      </c>
      <c r="H26" s="336"/>
      <c r="I26" s="336"/>
    </row>
    <row r="27" spans="1:9" ht="19.5" customHeight="1">
      <c r="A27" s="230"/>
      <c r="B27" s="230" t="s">
        <v>180</v>
      </c>
      <c r="C27" s="230" t="s">
        <v>177</v>
      </c>
      <c r="D27" s="230">
        <v>1.61</v>
      </c>
      <c r="E27" s="337"/>
      <c r="F27" s="336">
        <v>4</v>
      </c>
      <c r="G27" s="230" t="s">
        <v>221</v>
      </c>
      <c r="H27" s="336">
        <v>1.41</v>
      </c>
      <c r="I27" s="336">
        <v>2.02</v>
      </c>
    </row>
    <row r="28" spans="1:9" ht="19.5" customHeight="1">
      <c r="A28" s="230">
        <v>4</v>
      </c>
      <c r="B28" s="230" t="s">
        <v>184</v>
      </c>
      <c r="C28" s="230"/>
      <c r="D28" s="230"/>
      <c r="E28" s="337" t="s">
        <v>185</v>
      </c>
      <c r="F28" s="336"/>
      <c r="G28" s="230" t="s">
        <v>222</v>
      </c>
      <c r="H28" s="336"/>
      <c r="I28" s="336"/>
    </row>
    <row r="29" spans="1:9" ht="19.5" customHeight="1">
      <c r="A29" s="230"/>
      <c r="B29" s="230" t="s">
        <v>172</v>
      </c>
      <c r="C29" s="336" t="s">
        <v>186</v>
      </c>
      <c r="D29" s="231">
        <v>5241.52</v>
      </c>
      <c r="E29" s="337"/>
      <c r="F29" s="336"/>
      <c r="G29" s="230" t="s">
        <v>223</v>
      </c>
      <c r="H29" s="336"/>
      <c r="I29" s="336"/>
    </row>
    <row r="30" spans="1:9" ht="19.5" customHeight="1">
      <c r="A30" s="230"/>
      <c r="B30" s="230" t="s">
        <v>173</v>
      </c>
      <c r="C30" s="336"/>
      <c r="D30" s="230" t="s">
        <v>187</v>
      </c>
      <c r="E30" s="337"/>
      <c r="F30" s="336"/>
      <c r="G30" s="230" t="s">
        <v>224</v>
      </c>
      <c r="H30" s="336"/>
      <c r="I30" s="336"/>
    </row>
    <row r="31" spans="1:9" ht="19.5" customHeight="1">
      <c r="A31" s="230">
        <v>5</v>
      </c>
      <c r="B31" s="230" t="s">
        <v>188</v>
      </c>
      <c r="C31" s="230"/>
      <c r="D31" s="230"/>
      <c r="E31" s="337" t="s">
        <v>189</v>
      </c>
      <c r="F31" s="336"/>
      <c r="G31" s="230" t="s">
        <v>225</v>
      </c>
      <c r="H31" s="336"/>
      <c r="I31" s="336"/>
    </row>
    <row r="32" spans="1:9" ht="19.5" customHeight="1">
      <c r="A32" s="230"/>
      <c r="B32" s="230" t="s">
        <v>172</v>
      </c>
      <c r="C32" s="336" t="s">
        <v>190</v>
      </c>
      <c r="D32" s="230">
        <v>21.03</v>
      </c>
      <c r="E32" s="337"/>
      <c r="F32" s="336"/>
      <c r="G32" s="230" t="s">
        <v>226</v>
      </c>
      <c r="H32" s="336"/>
      <c r="I32" s="336"/>
    </row>
    <row r="33" spans="1:9" ht="19.5" customHeight="1">
      <c r="A33" s="230"/>
      <c r="B33" s="230" t="s">
        <v>173</v>
      </c>
      <c r="C33" s="336"/>
      <c r="D33" s="230">
        <v>23.13</v>
      </c>
      <c r="E33" s="337"/>
      <c r="F33" s="336"/>
      <c r="G33" s="230" t="s">
        <v>227</v>
      </c>
      <c r="H33" s="336"/>
      <c r="I33" s="336"/>
    </row>
    <row r="34" spans="1:9" ht="19.5" customHeight="1">
      <c r="A34" s="230">
        <v>6</v>
      </c>
      <c r="B34" s="230" t="s">
        <v>191</v>
      </c>
      <c r="C34" s="230"/>
      <c r="D34" s="230"/>
      <c r="E34" s="337" t="s">
        <v>192</v>
      </c>
      <c r="F34" s="336"/>
      <c r="G34" s="230" t="s">
        <v>228</v>
      </c>
      <c r="H34" s="336"/>
      <c r="I34" s="336"/>
    </row>
    <row r="35" spans="1:9" ht="19.5" customHeight="1">
      <c r="A35" s="232"/>
      <c r="B35" s="232"/>
      <c r="C35" s="232"/>
      <c r="D35" s="232"/>
      <c r="E35" s="337"/>
      <c r="F35" s="336"/>
      <c r="G35" s="230" t="s">
        <v>229</v>
      </c>
      <c r="H35" s="336"/>
      <c r="I35" s="336"/>
    </row>
    <row r="36" spans="1:9" ht="24">
      <c r="A36" s="232"/>
      <c r="B36" s="232"/>
      <c r="C36" s="232"/>
      <c r="D36" s="232"/>
      <c r="E36" s="337"/>
      <c r="F36" s="336">
        <v>5</v>
      </c>
      <c r="G36" s="230" t="s">
        <v>230</v>
      </c>
      <c r="H36" s="336">
        <v>1.26</v>
      </c>
      <c r="I36" s="336">
        <v>1.71</v>
      </c>
    </row>
    <row r="37" spans="1:9" ht="24">
      <c r="A37" s="232"/>
      <c r="B37" s="232"/>
      <c r="C37" s="232"/>
      <c r="D37" s="232"/>
      <c r="E37" s="337"/>
      <c r="F37" s="336"/>
      <c r="G37" s="230" t="s">
        <v>231</v>
      </c>
      <c r="H37" s="336"/>
      <c r="I37" s="336"/>
    </row>
    <row r="38" spans="1:9" ht="24">
      <c r="A38" s="232"/>
      <c r="B38" s="232"/>
      <c r="C38" s="232"/>
      <c r="D38" s="232"/>
      <c r="E38" s="337"/>
      <c r="F38" s="336">
        <v>6</v>
      </c>
      <c r="G38" s="230" t="s">
        <v>232</v>
      </c>
      <c r="H38" s="336">
        <v>0.34</v>
      </c>
      <c r="I38" s="336">
        <v>0.53</v>
      </c>
    </row>
    <row r="39" spans="1:9" ht="24">
      <c r="A39" s="232"/>
      <c r="B39" s="232"/>
      <c r="C39" s="232"/>
      <c r="D39" s="232"/>
      <c r="E39" s="337"/>
      <c r="F39" s="336"/>
      <c r="G39" s="230" t="s">
        <v>233</v>
      </c>
      <c r="H39" s="336"/>
      <c r="I39" s="336"/>
    </row>
    <row r="40" spans="6:9" ht="24">
      <c r="F40" s="336"/>
      <c r="G40" s="230" t="s">
        <v>234</v>
      </c>
      <c r="H40" s="336"/>
      <c r="I40" s="336"/>
    </row>
    <row r="41" spans="6:9" ht="24">
      <c r="F41" s="336"/>
      <c r="G41" s="230" t="s">
        <v>235</v>
      </c>
      <c r="H41" s="336"/>
      <c r="I41" s="336"/>
    </row>
    <row r="42" spans="6:9" ht="12.75">
      <c r="F42" s="336"/>
      <c r="G42" s="230" t="s">
        <v>236</v>
      </c>
      <c r="H42" s="336"/>
      <c r="I42" s="336"/>
    </row>
    <row r="43" spans="6:9" ht="24">
      <c r="F43" s="336">
        <v>7</v>
      </c>
      <c r="G43" s="230" t="s">
        <v>237</v>
      </c>
      <c r="H43" s="336">
        <v>0.41</v>
      </c>
      <c r="I43" s="336">
        <v>0.65</v>
      </c>
    </row>
    <row r="44" spans="6:9" ht="24">
      <c r="F44" s="336"/>
      <c r="G44" s="230" t="s">
        <v>238</v>
      </c>
      <c r="H44" s="336"/>
      <c r="I44" s="336"/>
    </row>
    <row r="45" spans="6:9" ht="24">
      <c r="F45" s="336"/>
      <c r="G45" s="230" t="s">
        <v>231</v>
      </c>
      <c r="H45" s="336"/>
      <c r="I45" s="336"/>
    </row>
    <row r="46" spans="6:9" ht="24">
      <c r="F46" s="336">
        <v>8</v>
      </c>
      <c r="G46" s="230" t="s">
        <v>239</v>
      </c>
      <c r="H46" s="336">
        <v>0.56</v>
      </c>
      <c r="I46" s="336">
        <v>0.86</v>
      </c>
    </row>
    <row r="47" spans="6:9" ht="24">
      <c r="F47" s="336"/>
      <c r="G47" s="230" t="s">
        <v>240</v>
      </c>
      <c r="H47" s="336"/>
      <c r="I47" s="336"/>
    </row>
    <row r="48" spans="6:9" ht="24">
      <c r="F48" s="336"/>
      <c r="G48" s="230" t="s">
        <v>241</v>
      </c>
      <c r="H48" s="336"/>
      <c r="I48" s="336"/>
    </row>
    <row r="49" spans="6:9" ht="12.75">
      <c r="F49" s="336"/>
      <c r="G49" s="230" t="s">
        <v>236</v>
      </c>
      <c r="H49" s="336"/>
      <c r="I49" s="336"/>
    </row>
    <row r="50" spans="6:9" ht="24">
      <c r="F50" s="336">
        <v>9</v>
      </c>
      <c r="G50" s="230" t="s">
        <v>242</v>
      </c>
      <c r="H50" s="336"/>
      <c r="I50" s="336"/>
    </row>
    <row r="51" spans="6:9" ht="24">
      <c r="F51" s="336"/>
      <c r="G51" s="230" t="s">
        <v>243</v>
      </c>
      <c r="H51" s="336"/>
      <c r="I51" s="336"/>
    </row>
    <row r="52" spans="6:9" ht="24">
      <c r="F52" s="336"/>
      <c r="G52" s="230" t="s">
        <v>244</v>
      </c>
      <c r="H52" s="336"/>
      <c r="I52" s="336"/>
    </row>
    <row r="53" spans="6:9" ht="24">
      <c r="F53" s="336"/>
      <c r="G53" s="230" t="s">
        <v>245</v>
      </c>
      <c r="H53" s="336"/>
      <c r="I53" s="336"/>
    </row>
    <row r="54" spans="6:9" ht="24">
      <c r="F54" s="336">
        <v>9.1</v>
      </c>
      <c r="G54" s="230" t="s">
        <v>246</v>
      </c>
      <c r="H54" s="336">
        <v>0.06</v>
      </c>
      <c r="I54" s="336">
        <v>0.06</v>
      </c>
    </row>
    <row r="55" spans="6:9" ht="12.75">
      <c r="F55" s="336"/>
      <c r="G55" s="230" t="s">
        <v>247</v>
      </c>
      <c r="H55" s="336"/>
      <c r="I55" s="336"/>
    </row>
    <row r="56" spans="6:9" ht="24">
      <c r="F56" s="336">
        <v>9.2</v>
      </c>
      <c r="G56" s="230" t="s">
        <v>248</v>
      </c>
      <c r="H56" s="336">
        <v>0.48</v>
      </c>
      <c r="I56" s="336">
        <v>0.48</v>
      </c>
    </row>
    <row r="57" spans="6:9" ht="12.75">
      <c r="F57" s="336"/>
      <c r="G57" s="230" t="s">
        <v>249</v>
      </c>
      <c r="H57" s="336"/>
      <c r="I57" s="336"/>
    </row>
    <row r="58" spans="6:9" ht="24">
      <c r="F58" s="230">
        <v>9.3</v>
      </c>
      <c r="G58" s="230" t="s">
        <v>250</v>
      </c>
      <c r="H58" s="230">
        <v>0.05</v>
      </c>
      <c r="I58" s="230">
        <v>0.05</v>
      </c>
    </row>
  </sheetData>
  <sheetProtection/>
  <mergeCells count="53">
    <mergeCell ref="F56:F57"/>
    <mergeCell ref="H56:H57"/>
    <mergeCell ref="I56:I57"/>
    <mergeCell ref="F50:F53"/>
    <mergeCell ref="H50:H53"/>
    <mergeCell ref="I50:I53"/>
    <mergeCell ref="F54:F55"/>
    <mergeCell ref="H54:H55"/>
    <mergeCell ref="I54:I55"/>
    <mergeCell ref="F43:F45"/>
    <mergeCell ref="H43:H45"/>
    <mergeCell ref="I43:I45"/>
    <mergeCell ref="F46:F49"/>
    <mergeCell ref="H46:H49"/>
    <mergeCell ref="I46:I49"/>
    <mergeCell ref="F36:F37"/>
    <mergeCell ref="H36:H37"/>
    <mergeCell ref="I36:I37"/>
    <mergeCell ref="F38:F42"/>
    <mergeCell ref="H38:H42"/>
    <mergeCell ref="I38:I42"/>
    <mergeCell ref="E34:E39"/>
    <mergeCell ref="F7:F14"/>
    <mergeCell ref="H7:H14"/>
    <mergeCell ref="I7:I14"/>
    <mergeCell ref="F15:F26"/>
    <mergeCell ref="H15:H26"/>
    <mergeCell ref="I15:I26"/>
    <mergeCell ref="F27:F35"/>
    <mergeCell ref="H27:H35"/>
    <mergeCell ref="I27:I35"/>
    <mergeCell ref="B25:D25"/>
    <mergeCell ref="E28:E30"/>
    <mergeCell ref="C29:C30"/>
    <mergeCell ref="E31:E33"/>
    <mergeCell ref="C32:C33"/>
    <mergeCell ref="E7:E27"/>
    <mergeCell ref="B19:D19"/>
    <mergeCell ref="D10:D11"/>
    <mergeCell ref="B13:D13"/>
    <mergeCell ref="A16:A17"/>
    <mergeCell ref="C16:C17"/>
    <mergeCell ref="D16:D17"/>
    <mergeCell ref="C22:C23"/>
    <mergeCell ref="D22:D23"/>
    <mergeCell ref="A22:A23"/>
    <mergeCell ref="A2:A5"/>
    <mergeCell ref="G2:G6"/>
    <mergeCell ref="D2:D5"/>
    <mergeCell ref="C2:C5"/>
    <mergeCell ref="B2:B5"/>
    <mergeCell ref="A10:A11"/>
    <mergeCell ref="C10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selection activeCell="F2" sqref="F1:F16384"/>
    </sheetView>
  </sheetViews>
  <sheetFormatPr defaultColWidth="9.00390625" defaultRowHeight="12.75"/>
  <cols>
    <col min="1" max="1" width="8.75390625" style="289" customWidth="1"/>
    <col min="2" max="2" width="41.625" style="200" customWidth="1"/>
    <col min="3" max="3" width="14.00390625" style="224" hidden="1" customWidth="1"/>
    <col min="4" max="4" width="14.625" style="224" hidden="1" customWidth="1"/>
    <col min="5" max="5" width="19.00390625" style="226" customWidth="1"/>
    <col min="6" max="6" width="16.875" style="225" customWidth="1"/>
    <col min="7" max="7" width="17.125" style="226" customWidth="1"/>
    <col min="8" max="8" width="15.375" style="226" customWidth="1"/>
    <col min="9" max="10" width="17.375" style="227" customWidth="1"/>
    <col min="11" max="11" width="24.375" style="200" customWidth="1"/>
    <col min="12" max="12" width="13.875" style="211" customWidth="1"/>
    <col min="13" max="13" width="17.25390625" style="216" hidden="1" customWidth="1"/>
    <col min="14" max="14" width="11.00390625" style="200" hidden="1" customWidth="1"/>
    <col min="15" max="16384" width="9.125" style="200" customWidth="1"/>
  </cols>
  <sheetData>
    <row r="1" spans="1:14" s="199" customFormat="1" ht="27.75" customHeight="1" thickBot="1">
      <c r="A1" s="288"/>
      <c r="B1" s="329" t="s">
        <v>279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241"/>
      <c r="N1" s="240"/>
    </row>
    <row r="2" spans="1:14" s="223" customFormat="1" ht="21" customHeight="1">
      <c r="A2" s="244" t="s">
        <v>30</v>
      </c>
      <c r="B2" s="242" t="s">
        <v>1</v>
      </c>
      <c r="C2" s="243" t="s">
        <v>152</v>
      </c>
      <c r="D2" s="243" t="s">
        <v>151</v>
      </c>
      <c r="E2" s="243" t="s">
        <v>153</v>
      </c>
      <c r="F2" s="243" t="s">
        <v>152</v>
      </c>
      <c r="G2" s="243" t="s">
        <v>151</v>
      </c>
      <c r="H2" s="243" t="s">
        <v>153</v>
      </c>
      <c r="I2" s="243" t="s">
        <v>157</v>
      </c>
      <c r="J2" s="243" t="s">
        <v>251</v>
      </c>
      <c r="K2" s="244" t="s">
        <v>60</v>
      </c>
      <c r="L2" s="245" t="s">
        <v>109</v>
      </c>
      <c r="M2" s="246" t="s">
        <v>153</v>
      </c>
      <c r="N2" s="240"/>
    </row>
    <row r="3" spans="1:14" s="223" customFormat="1" ht="21" customHeight="1">
      <c r="A3" s="244" t="s">
        <v>31</v>
      </c>
      <c r="B3" s="247"/>
      <c r="C3" s="243" t="s">
        <v>148</v>
      </c>
      <c r="D3" s="243" t="s">
        <v>148</v>
      </c>
      <c r="E3" s="243" t="s">
        <v>148</v>
      </c>
      <c r="F3" s="243" t="s">
        <v>140</v>
      </c>
      <c r="G3" s="243" t="s">
        <v>140</v>
      </c>
      <c r="H3" s="243" t="s">
        <v>140</v>
      </c>
      <c r="I3" s="243" t="s">
        <v>151</v>
      </c>
      <c r="J3" s="243" t="s">
        <v>153</v>
      </c>
      <c r="K3" s="244" t="s">
        <v>64</v>
      </c>
      <c r="L3" s="245" t="s">
        <v>110</v>
      </c>
      <c r="M3" s="248" t="s">
        <v>154</v>
      </c>
      <c r="N3" s="240"/>
    </row>
    <row r="4" spans="1:14" s="223" customFormat="1" ht="15">
      <c r="A4" s="244"/>
      <c r="B4" s="247"/>
      <c r="C4" s="243" t="s">
        <v>155</v>
      </c>
      <c r="D4" s="243" t="s">
        <v>155</v>
      </c>
      <c r="E4" s="243" t="s">
        <v>155</v>
      </c>
      <c r="F4" s="243" t="s">
        <v>155</v>
      </c>
      <c r="G4" s="243" t="s">
        <v>155</v>
      </c>
      <c r="H4" s="243" t="s">
        <v>155</v>
      </c>
      <c r="I4" s="243" t="s">
        <v>155</v>
      </c>
      <c r="J4" s="243" t="s">
        <v>155</v>
      </c>
      <c r="K4" s="247" t="s">
        <v>125</v>
      </c>
      <c r="L4" s="245" t="s">
        <v>111</v>
      </c>
      <c r="M4" s="249"/>
      <c r="N4" s="240"/>
    </row>
    <row r="5" spans="1:14" s="223" customFormat="1" ht="15.75" thickBot="1">
      <c r="A5" s="244"/>
      <c r="B5" s="247"/>
      <c r="C5" s="243"/>
      <c r="D5" s="243"/>
      <c r="E5" s="243"/>
      <c r="F5" s="243"/>
      <c r="G5" s="250"/>
      <c r="H5" s="243"/>
      <c r="I5" s="251"/>
      <c r="J5" s="251"/>
      <c r="K5" s="247"/>
      <c r="L5" s="245" t="s">
        <v>156</v>
      </c>
      <c r="M5" s="252"/>
      <c r="N5" s="240"/>
    </row>
    <row r="6" spans="1:14" s="223" customFormat="1" ht="29.25" customHeight="1" hidden="1" thickBot="1">
      <c r="A6" s="330" t="s">
        <v>265</v>
      </c>
      <c r="B6" s="331"/>
      <c r="C6" s="253">
        <v>687587.95</v>
      </c>
      <c r="D6" s="253">
        <v>553570.98</v>
      </c>
      <c r="E6" s="250" t="e">
        <f>C6-D6+#REF!</f>
        <v>#REF!</v>
      </c>
      <c r="F6" s="253"/>
      <c r="G6" s="254"/>
      <c r="H6" s="254">
        <f>F6-G6</f>
        <v>0</v>
      </c>
      <c r="I6" s="254">
        <f>D6+G6</f>
        <v>553570.98</v>
      </c>
      <c r="J6" s="254" t="e">
        <f>H6+E6</f>
        <v>#REF!</v>
      </c>
      <c r="K6" s="255" t="s">
        <v>258</v>
      </c>
      <c r="L6" s="256">
        <f aca="true" t="shared" si="0" ref="L6:L14">C6+F6</f>
        <v>687587.95</v>
      </c>
      <c r="M6" s="257"/>
      <c r="N6" s="240"/>
    </row>
    <row r="7" spans="1:14" s="223" customFormat="1" ht="35.25" customHeight="1">
      <c r="A7" s="262">
        <v>1</v>
      </c>
      <c r="B7" s="255" t="s">
        <v>264</v>
      </c>
      <c r="C7" s="253">
        <v>31965.35</v>
      </c>
      <c r="D7" s="253">
        <v>23367.56</v>
      </c>
      <c r="E7" s="250">
        <f>C7-D7</f>
        <v>8597.789999999997</v>
      </c>
      <c r="F7" s="253">
        <v>138161.7</v>
      </c>
      <c r="G7" s="253">
        <f>F7</f>
        <v>138161.7</v>
      </c>
      <c r="H7" s="253">
        <v>0</v>
      </c>
      <c r="I7" s="254">
        <f>D7+G7</f>
        <v>161529.26</v>
      </c>
      <c r="J7" s="254">
        <f>H7+E7</f>
        <v>8597.789999999997</v>
      </c>
      <c r="K7" s="255" t="s">
        <v>258</v>
      </c>
      <c r="L7" s="256">
        <f t="shared" si="0"/>
        <v>170127.05000000002</v>
      </c>
      <c r="M7" s="257"/>
      <c r="N7" s="240"/>
    </row>
    <row r="8" spans="1:14" s="223" customFormat="1" ht="41.25" customHeight="1" thickBot="1">
      <c r="A8" s="244">
        <v>2</v>
      </c>
      <c r="B8" s="274" t="s">
        <v>149</v>
      </c>
      <c r="C8" s="259">
        <v>347.49</v>
      </c>
      <c r="D8" s="259">
        <v>251.51</v>
      </c>
      <c r="E8" s="250">
        <f>C8-D8</f>
        <v>95.98000000000002</v>
      </c>
      <c r="F8" s="259">
        <f>0</f>
        <v>0</v>
      </c>
      <c r="G8" s="250">
        <v>0</v>
      </c>
      <c r="H8" s="250">
        <v>0</v>
      </c>
      <c r="I8" s="250">
        <f>D8+G8</f>
        <v>251.51</v>
      </c>
      <c r="J8" s="250">
        <f>E8+H8</f>
        <v>95.98000000000002</v>
      </c>
      <c r="K8" s="258" t="s">
        <v>255</v>
      </c>
      <c r="L8" s="260">
        <f t="shared" si="0"/>
        <v>347.49</v>
      </c>
      <c r="M8" s="261">
        <f>L8-D8</f>
        <v>95.98000000000002</v>
      </c>
      <c r="N8" s="240"/>
    </row>
    <row r="9" spans="1:14" s="223" customFormat="1" ht="36.75" customHeight="1" thickBot="1">
      <c r="A9" s="262">
        <v>3</v>
      </c>
      <c r="B9" s="296" t="s">
        <v>259</v>
      </c>
      <c r="C9" s="259">
        <v>15493.24</v>
      </c>
      <c r="D9" s="259">
        <v>11996.65</v>
      </c>
      <c r="E9" s="250">
        <f>C9-D9</f>
        <v>3496.59</v>
      </c>
      <c r="F9" s="259">
        <v>75511.8</v>
      </c>
      <c r="G9" s="250">
        <v>75511.8</v>
      </c>
      <c r="H9" s="250">
        <f>F9-G9</f>
        <v>0</v>
      </c>
      <c r="I9" s="254">
        <f>D9+G9</f>
        <v>87508.45</v>
      </c>
      <c r="J9" s="254">
        <f>E9+H9</f>
        <v>3496.59</v>
      </c>
      <c r="K9" s="298" t="s">
        <v>158</v>
      </c>
      <c r="L9" s="260">
        <f t="shared" si="0"/>
        <v>91005.04000000001</v>
      </c>
      <c r="M9" s="264"/>
      <c r="N9" s="240"/>
    </row>
    <row r="10" spans="1:14" s="223" customFormat="1" ht="36.75" customHeight="1">
      <c r="A10" s="262">
        <v>4</v>
      </c>
      <c r="B10" s="285" t="s">
        <v>260</v>
      </c>
      <c r="C10" s="259">
        <v>4683.92</v>
      </c>
      <c r="D10" s="259">
        <v>3424.47</v>
      </c>
      <c r="E10" s="250">
        <f>C10-D10</f>
        <v>1259.4500000000003</v>
      </c>
      <c r="F10" s="259">
        <v>0</v>
      </c>
      <c r="G10" s="250">
        <v>0</v>
      </c>
      <c r="H10" s="250">
        <f>F10-G10</f>
        <v>0</v>
      </c>
      <c r="I10" s="250">
        <f aca="true" t="shared" si="1" ref="I10:J14">D10+G10</f>
        <v>3424.47</v>
      </c>
      <c r="J10" s="250">
        <f t="shared" si="1"/>
        <v>1259.4500000000003</v>
      </c>
      <c r="K10" s="266" t="s">
        <v>158</v>
      </c>
      <c r="L10" s="260">
        <f t="shared" si="0"/>
        <v>4683.92</v>
      </c>
      <c r="M10" s="264">
        <f>L10-D10</f>
        <v>1259.4500000000003</v>
      </c>
      <c r="N10" s="240"/>
    </row>
    <row r="11" spans="1:14" s="223" customFormat="1" ht="32.25" customHeight="1">
      <c r="A11" s="265">
        <v>5</v>
      </c>
      <c r="B11" s="285" t="s">
        <v>257</v>
      </c>
      <c r="C11" s="259">
        <v>944.01</v>
      </c>
      <c r="D11" s="259">
        <v>733.72</v>
      </c>
      <c r="E11" s="250">
        <f>C11-D11</f>
        <v>210.28999999999996</v>
      </c>
      <c r="F11" s="259">
        <v>0</v>
      </c>
      <c r="G11" s="250">
        <v>0</v>
      </c>
      <c r="H11" s="250">
        <v>0</v>
      </c>
      <c r="I11" s="250">
        <f t="shared" si="1"/>
        <v>733.72</v>
      </c>
      <c r="J11" s="250">
        <f t="shared" si="1"/>
        <v>210.28999999999996</v>
      </c>
      <c r="K11" s="266" t="s">
        <v>150</v>
      </c>
      <c r="L11" s="260">
        <f t="shared" si="0"/>
        <v>944.01</v>
      </c>
      <c r="M11" s="249">
        <f>L11-D11</f>
        <v>210.28999999999996</v>
      </c>
      <c r="N11" s="240"/>
    </row>
    <row r="12" spans="1:13" s="290" customFormat="1" ht="30.75" customHeight="1">
      <c r="A12" s="244">
        <v>7</v>
      </c>
      <c r="B12" s="285" t="s">
        <v>270</v>
      </c>
      <c r="C12" s="291">
        <v>3079.07</v>
      </c>
      <c r="D12" s="291">
        <v>3003.85</v>
      </c>
      <c r="E12" s="292" t="e">
        <f>#REF!</f>
        <v>#REF!</v>
      </c>
      <c r="F12" s="292">
        <v>0</v>
      </c>
      <c r="G12" s="291">
        <v>0</v>
      </c>
      <c r="H12" s="293">
        <v>0</v>
      </c>
      <c r="I12" s="293">
        <v>0</v>
      </c>
      <c r="J12" s="295" t="e">
        <f>E12</f>
        <v>#REF!</v>
      </c>
      <c r="K12" s="294" t="s">
        <v>269</v>
      </c>
      <c r="L12" s="291">
        <f>C12</f>
        <v>3079.07</v>
      </c>
      <c r="M12" s="240"/>
    </row>
    <row r="13" spans="1:14" s="223" customFormat="1" ht="27.75" customHeight="1">
      <c r="A13" s="265">
        <v>7</v>
      </c>
      <c r="B13" s="285" t="s">
        <v>261</v>
      </c>
      <c r="C13" s="259">
        <v>6392.82</v>
      </c>
      <c r="D13" s="259">
        <v>4877.17</v>
      </c>
      <c r="E13" s="250">
        <f>C13-D13</f>
        <v>1515.6499999999996</v>
      </c>
      <c r="F13" s="259">
        <v>0</v>
      </c>
      <c r="G13" s="250">
        <v>0</v>
      </c>
      <c r="H13" s="250">
        <f>F13-G13</f>
        <v>0</v>
      </c>
      <c r="I13" s="250">
        <f>D13+G13</f>
        <v>4877.17</v>
      </c>
      <c r="J13" s="250">
        <f t="shared" si="1"/>
        <v>1515.6499999999996</v>
      </c>
      <c r="K13" s="258" t="s">
        <v>159</v>
      </c>
      <c r="L13" s="260">
        <f t="shared" si="0"/>
        <v>6392.82</v>
      </c>
      <c r="M13" s="249">
        <f>L13-D13</f>
        <v>1515.6499999999996</v>
      </c>
      <c r="N13" s="240"/>
    </row>
    <row r="14" spans="1:14" s="223" customFormat="1" ht="27.75" customHeight="1">
      <c r="A14" s="262">
        <v>8</v>
      </c>
      <c r="B14" s="255" t="s">
        <v>273</v>
      </c>
      <c r="C14" s="263">
        <v>6039.07</v>
      </c>
      <c r="D14" s="263">
        <v>4284.16</v>
      </c>
      <c r="E14" s="250">
        <f>C14-D14</f>
        <v>1754.9099999999999</v>
      </c>
      <c r="F14" s="263">
        <v>23995.05</v>
      </c>
      <c r="G14" s="254">
        <v>23995.05</v>
      </c>
      <c r="H14" s="254">
        <v>0</v>
      </c>
      <c r="I14" s="254">
        <f t="shared" si="1"/>
        <v>28279.21</v>
      </c>
      <c r="J14" s="254">
        <f t="shared" si="1"/>
        <v>1754.9099999999999</v>
      </c>
      <c r="K14" s="267" t="s">
        <v>158</v>
      </c>
      <c r="L14" s="256">
        <f t="shared" si="0"/>
        <v>30034.12</v>
      </c>
      <c r="M14" s="249"/>
      <c r="N14" s="240"/>
    </row>
    <row r="15" spans="1:14" s="223" customFormat="1" ht="27.75" customHeight="1" thickBot="1">
      <c r="A15" s="265">
        <v>9</v>
      </c>
      <c r="B15" s="255" t="s">
        <v>0</v>
      </c>
      <c r="C15" s="263">
        <v>571.05</v>
      </c>
      <c r="D15" s="263">
        <v>68.83</v>
      </c>
      <c r="E15" s="250">
        <f>C15-D15</f>
        <v>502.21999999999997</v>
      </c>
      <c r="F15" s="263">
        <v>0</v>
      </c>
      <c r="G15" s="254">
        <v>0</v>
      </c>
      <c r="H15" s="254">
        <f>F15-G15</f>
        <v>0</v>
      </c>
      <c r="I15" s="254">
        <f>D15+G15</f>
        <v>68.83</v>
      </c>
      <c r="J15" s="254">
        <f>E15+H15</f>
        <v>502.21999999999997</v>
      </c>
      <c r="K15" s="267" t="s">
        <v>158</v>
      </c>
      <c r="L15" s="256">
        <f>C15+F15</f>
        <v>571.05</v>
      </c>
      <c r="M15" s="249"/>
      <c r="N15" s="240"/>
    </row>
    <row r="16" spans="1:14" s="223" customFormat="1" ht="18" customHeight="1" thickBot="1">
      <c r="A16" s="244"/>
      <c r="B16" s="286" t="s">
        <v>147</v>
      </c>
      <c r="C16" s="268">
        <f aca="true" t="shared" si="2" ref="C16:J16">SUM(C8:C14)+C7</f>
        <v>68944.97</v>
      </c>
      <c r="D16" s="268">
        <f t="shared" si="2"/>
        <v>51939.09</v>
      </c>
      <c r="E16" s="268" t="e">
        <f t="shared" si="2"/>
        <v>#REF!</v>
      </c>
      <c r="F16" s="268">
        <f t="shared" si="2"/>
        <v>237668.55000000002</v>
      </c>
      <c r="G16" s="268">
        <f t="shared" si="2"/>
        <v>237668.55000000002</v>
      </c>
      <c r="H16" s="268">
        <f t="shared" si="2"/>
        <v>0</v>
      </c>
      <c r="I16" s="268">
        <f t="shared" si="2"/>
        <v>286603.79000000004</v>
      </c>
      <c r="J16" s="268" t="e">
        <f t="shared" si="2"/>
        <v>#REF!</v>
      </c>
      <c r="K16" s="269"/>
      <c r="L16" s="270">
        <f>SUM(L8:L14)+L7</f>
        <v>306613.52</v>
      </c>
      <c r="M16" s="271">
        <f>SUM(M8:M15)+M7</f>
        <v>3081.37</v>
      </c>
      <c r="N16" s="240"/>
    </row>
    <row r="17" spans="1:14" s="223" customFormat="1" ht="18" customHeight="1" thickBot="1">
      <c r="A17" s="244">
        <v>10</v>
      </c>
      <c r="B17" s="247" t="s">
        <v>267</v>
      </c>
      <c r="C17" s="259">
        <v>55038.86</v>
      </c>
      <c r="D17" s="259">
        <v>26978.04</v>
      </c>
      <c r="E17" s="250">
        <f>C17-D17</f>
        <v>28060.82</v>
      </c>
      <c r="F17" s="259">
        <v>29239.07</v>
      </c>
      <c r="G17" s="250">
        <v>29239.07</v>
      </c>
      <c r="H17" s="250">
        <f>F17-G17</f>
        <v>0</v>
      </c>
      <c r="I17" s="250">
        <f>D17+G17</f>
        <v>56217.11</v>
      </c>
      <c r="J17" s="250">
        <f>E17+H17</f>
        <v>28060.82</v>
      </c>
      <c r="K17" s="247" t="s">
        <v>274</v>
      </c>
      <c r="L17" s="260">
        <f>C17+F17</f>
        <v>84277.93</v>
      </c>
      <c r="M17" s="264">
        <f>L17-D17</f>
        <v>57299.88999999999</v>
      </c>
      <c r="N17" s="272"/>
    </row>
    <row r="18" spans="1:14" s="223" customFormat="1" ht="18" customHeight="1" thickBot="1">
      <c r="A18" s="244">
        <v>10</v>
      </c>
      <c r="B18" s="247" t="s">
        <v>268</v>
      </c>
      <c r="C18" s="259">
        <f>39203.81+644.6</f>
        <v>39848.409999999996</v>
      </c>
      <c r="D18" s="259">
        <f>27103.34+497.69</f>
        <v>27601.03</v>
      </c>
      <c r="E18" s="250">
        <f>C18-D18</f>
        <v>12247.379999999997</v>
      </c>
      <c r="F18" s="259">
        <v>35000.17</v>
      </c>
      <c r="G18" s="250">
        <v>35000.17</v>
      </c>
      <c r="H18" s="250">
        <f>F18-G18</f>
        <v>0</v>
      </c>
      <c r="I18" s="250">
        <f>D18+G18</f>
        <v>62601.2</v>
      </c>
      <c r="J18" s="250">
        <f>E18+H18</f>
        <v>12247.379999999997</v>
      </c>
      <c r="K18" s="247" t="s">
        <v>274</v>
      </c>
      <c r="L18" s="260">
        <f>C18+F18</f>
        <v>74848.57999999999</v>
      </c>
      <c r="M18" s="264">
        <f>L18-D18</f>
        <v>47247.54999999999</v>
      </c>
      <c r="N18" s="272"/>
    </row>
    <row r="19" spans="1:14" s="223" customFormat="1" ht="18" customHeight="1">
      <c r="A19" s="244">
        <v>10</v>
      </c>
      <c r="B19" s="247" t="s">
        <v>252</v>
      </c>
      <c r="C19" s="259">
        <f>15369.67+112.4</f>
        <v>15482.07</v>
      </c>
      <c r="D19" s="259">
        <f>10289.04+58.65</f>
        <v>10347.69</v>
      </c>
      <c r="E19" s="250">
        <f>C19-D19</f>
        <v>5134.379999999999</v>
      </c>
      <c r="F19" s="259">
        <v>28620</v>
      </c>
      <c r="G19" s="250">
        <v>28620</v>
      </c>
      <c r="H19" s="250">
        <f>F19-G19</f>
        <v>0</v>
      </c>
      <c r="I19" s="250">
        <f aca="true" t="shared" si="3" ref="I19:J21">D19+G19</f>
        <v>38967.69</v>
      </c>
      <c r="J19" s="250">
        <f t="shared" si="3"/>
        <v>5134.379999999999</v>
      </c>
      <c r="K19" s="247" t="s">
        <v>275</v>
      </c>
      <c r="L19" s="260">
        <f>C19+F19</f>
        <v>44102.07</v>
      </c>
      <c r="M19" s="264">
        <f>L19-D19</f>
        <v>33754.38</v>
      </c>
      <c r="N19" s="272"/>
    </row>
    <row r="20" spans="1:14" s="223" customFormat="1" ht="18" customHeight="1" thickBot="1">
      <c r="A20" s="244">
        <v>11</v>
      </c>
      <c r="B20" s="247" t="s">
        <v>253</v>
      </c>
      <c r="C20" s="259">
        <v>28730.07</v>
      </c>
      <c r="D20" s="259">
        <v>17325.46</v>
      </c>
      <c r="E20" s="250">
        <f>C20-D20</f>
        <v>11404.61</v>
      </c>
      <c r="F20" s="259">
        <v>63620.17</v>
      </c>
      <c r="G20" s="273">
        <v>63620.17</v>
      </c>
      <c r="H20" s="250">
        <f>F20-G20</f>
        <v>0</v>
      </c>
      <c r="I20" s="250">
        <f t="shared" si="3"/>
        <v>80945.63</v>
      </c>
      <c r="J20" s="250">
        <f t="shared" si="3"/>
        <v>11404.61</v>
      </c>
      <c r="K20" s="247" t="s">
        <v>275</v>
      </c>
      <c r="L20" s="260">
        <v>8755.12</v>
      </c>
      <c r="M20" s="252">
        <f>L20-D20</f>
        <v>-8570.339999999998</v>
      </c>
      <c r="N20" s="240"/>
    </row>
    <row r="21" spans="1:14" s="223" customFormat="1" ht="35.25" customHeight="1">
      <c r="A21" s="244">
        <v>12</v>
      </c>
      <c r="B21" s="287" t="s">
        <v>254</v>
      </c>
      <c r="C21" s="259">
        <v>3091.44</v>
      </c>
      <c r="D21" s="259">
        <v>1833.57</v>
      </c>
      <c r="E21" s="250">
        <f>C21-D21</f>
        <v>1257.8700000000001</v>
      </c>
      <c r="F21" s="259">
        <v>5017.24</v>
      </c>
      <c r="G21" s="273">
        <v>5017.24</v>
      </c>
      <c r="H21" s="250">
        <f>F21-G21</f>
        <v>0</v>
      </c>
      <c r="I21" s="250">
        <f t="shared" si="3"/>
        <v>6850.8099999999995</v>
      </c>
      <c r="J21" s="250">
        <f t="shared" si="3"/>
        <v>1257.8700000000001</v>
      </c>
      <c r="K21" s="274" t="s">
        <v>276</v>
      </c>
      <c r="L21" s="260">
        <f>C21+F21</f>
        <v>8108.68</v>
      </c>
      <c r="M21" s="264">
        <f>L21-D21</f>
        <v>6275.110000000001</v>
      </c>
      <c r="N21" s="240"/>
    </row>
    <row r="22" spans="1:14" s="223" customFormat="1" ht="18" customHeight="1" thickBot="1">
      <c r="A22" s="244"/>
      <c r="B22" s="286" t="s">
        <v>160</v>
      </c>
      <c r="C22" s="268">
        <f aca="true" t="shared" si="4" ref="C22:J22">SUM(C19:C21)</f>
        <v>47303.58</v>
      </c>
      <c r="D22" s="268">
        <f t="shared" si="4"/>
        <v>29506.72</v>
      </c>
      <c r="E22" s="268">
        <f t="shared" si="4"/>
        <v>17796.859999999997</v>
      </c>
      <c r="F22" s="268">
        <f t="shared" si="4"/>
        <v>97257.41</v>
      </c>
      <c r="G22" s="268">
        <f t="shared" si="4"/>
        <v>97257.41</v>
      </c>
      <c r="H22" s="268">
        <f t="shared" si="4"/>
        <v>0</v>
      </c>
      <c r="I22" s="268">
        <f t="shared" si="4"/>
        <v>126764.13</v>
      </c>
      <c r="J22" s="268">
        <f t="shared" si="4"/>
        <v>17796.859999999997</v>
      </c>
      <c r="K22" s="269"/>
      <c r="L22" s="275">
        <f>SUM(L19:L21)</f>
        <v>60965.87</v>
      </c>
      <c r="M22" s="252"/>
      <c r="N22" s="240"/>
    </row>
    <row r="23" spans="1:14" s="223" customFormat="1" ht="18" customHeight="1" thickBot="1">
      <c r="A23" s="244"/>
      <c r="B23" s="242" t="s">
        <v>77</v>
      </c>
      <c r="C23" s="243">
        <f aca="true" t="shared" si="5" ref="C23:J23">C16+C22</f>
        <v>116248.55</v>
      </c>
      <c r="D23" s="243">
        <f t="shared" si="5"/>
        <v>81445.81</v>
      </c>
      <c r="E23" s="243" t="e">
        <f t="shared" si="5"/>
        <v>#REF!</v>
      </c>
      <c r="F23" s="243">
        <f t="shared" si="5"/>
        <v>334925.96</v>
      </c>
      <c r="G23" s="243">
        <f t="shared" si="5"/>
        <v>334925.96</v>
      </c>
      <c r="H23" s="243">
        <f t="shared" si="5"/>
        <v>0</v>
      </c>
      <c r="I23" s="243">
        <f t="shared" si="5"/>
        <v>413367.92000000004</v>
      </c>
      <c r="J23" s="243" t="e">
        <f t="shared" si="5"/>
        <v>#REF!</v>
      </c>
      <c r="K23" s="247"/>
      <c r="L23" s="245">
        <f>SUM(L16:L21)</f>
        <v>526705.9</v>
      </c>
      <c r="M23" s="271">
        <f>SUM(M16:M22)</f>
        <v>139087.95999999996</v>
      </c>
      <c r="N23" s="240"/>
    </row>
    <row r="24" spans="1:14" s="199" customFormat="1" ht="15" hidden="1">
      <c r="A24" s="338" t="s">
        <v>256</v>
      </c>
      <c r="B24" s="338"/>
      <c r="C24" s="338"/>
      <c r="D24" s="338"/>
      <c r="E24" s="338"/>
      <c r="F24" s="276"/>
      <c r="G24" s="327">
        <v>186515.87</v>
      </c>
      <c r="H24" s="277"/>
      <c r="I24" s="278"/>
      <c r="J24" s="278"/>
      <c r="K24" s="279"/>
      <c r="L24" s="280"/>
      <c r="M24" s="281"/>
      <c r="N24" s="240"/>
    </row>
    <row r="25" spans="1:14" s="199" customFormat="1" ht="15" hidden="1">
      <c r="A25" s="328"/>
      <c r="B25" s="328"/>
      <c r="C25" s="328"/>
      <c r="D25" s="328"/>
      <c r="E25" s="328"/>
      <c r="F25" s="276"/>
      <c r="G25" s="327"/>
      <c r="H25" s="277"/>
      <c r="I25" s="278"/>
      <c r="J25" s="278"/>
      <c r="K25" s="279"/>
      <c r="L25" s="280"/>
      <c r="M25" s="281"/>
      <c r="N25" s="240"/>
    </row>
    <row r="26" spans="1:14" ht="44.25" customHeight="1" hidden="1">
      <c r="A26" s="328"/>
      <c r="B26" s="328"/>
      <c r="C26" s="328"/>
      <c r="D26" s="328"/>
      <c r="E26" s="328"/>
      <c r="F26" s="282"/>
      <c r="G26" s="282"/>
      <c r="H26" s="282"/>
      <c r="I26" s="283"/>
      <c r="J26" s="283"/>
      <c r="K26" s="240"/>
      <c r="L26" s="284"/>
      <c r="M26" s="241"/>
      <c r="N26" s="240"/>
    </row>
    <row r="27" ht="12.75">
      <c r="B27" s="201"/>
    </row>
    <row r="31" ht="12.75">
      <c r="H31" s="227"/>
    </row>
  </sheetData>
  <sheetProtection/>
  <mergeCells count="4">
    <mergeCell ref="B1:L1"/>
    <mergeCell ref="A6:B6"/>
    <mergeCell ref="A24:E26"/>
    <mergeCell ref="G24:G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2016-02-10T11:55:52Z</cp:lastPrinted>
  <dcterms:created xsi:type="dcterms:W3CDTF">2010-03-19T07:34:08Z</dcterms:created>
  <dcterms:modified xsi:type="dcterms:W3CDTF">2017-04-25T08:30:04Z</dcterms:modified>
  <cp:category/>
  <cp:version/>
  <cp:contentType/>
  <cp:contentStatus/>
</cp:coreProperties>
</file>