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90" windowWidth="15600" windowHeight="3615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Справка о тарифах" sheetId="5" r:id="rId5"/>
    <sheet name="Работы производимые в 2016 году" sheetId="6" r:id="rId6"/>
    <sheet name="Задолженность нежилого фонда" sheetId="7" r:id="rId7"/>
  </sheets>
  <definedNames/>
  <calcPr fullCalcOnLoad="1" refMode="R1C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<sst xmlns="http://schemas.openxmlformats.org/spreadsheetml/2006/main" count="545" uniqueCount="296">
  <si>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</si>
  <si>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</si>
  <si>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</si>
  <si>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</si>
  <si>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</si>
  <si>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</si>
  <si>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</si>
  <si>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</si>
  <si>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</si>
  <si>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</si>
  <si>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</si>
  <si>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</si>
  <si>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</si>
  <si>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</si>
  <si>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</si>
  <si>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</si>
  <si>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</si>
  <si>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</si>
  <si>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</si>
  <si>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</si>
  <si>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</si>
  <si>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</si>
  <si>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</si>
  <si>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</si>
  <si>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</si>
  <si>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</si>
  <si>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</si>
  <si>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</si>
  <si>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</si>
  <si>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</si>
  <si>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</si>
  <si>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</si>
  <si>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</si>
  <si>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</si>
  <si>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</si>
  <si>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</si>
  <si>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</si>
  <si>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</si>
  <si>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</si>
  <si>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</si>
  <si>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</si>
  <si>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</si>
  <si>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</si>
  <si>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</si>
  <si>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</si>
  <si>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</si>
  <si>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</si>
  <si>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</si>
  <si>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</si>
  <si>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</si>
  <si>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</si>
  <si>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</si>
  <si>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</si>
  <si>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</si>
  <si>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</si>
  <si>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</si>
  <si>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</si>
  <si>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</si>
  <si>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</si>
  <si>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</si>
  <si>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</si>
  <si>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</si>
  <si>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</si>
  <si>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</si>
  <si>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</si>
  <si>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</si>
  <si>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</si>
  <si>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</si>
  <si>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</si>
  <si>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</si>
  <si>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</si>
  <si>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</si>
  <si>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</si>
  <si>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</si>
  <si>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</si>
  <si>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</si>
  <si>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</si>
  <si>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</si>
  <si>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</si>
  <si>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</si>
  <si>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</si>
  <si>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</si>
  <si>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</si>
  <si>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</si>
  <si>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</si>
  <si>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</si>
  <si>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</si>
  <si>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</si>
  <si>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</si>
  <si>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</si>
  <si>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</si>
  <si>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</si>
  <si>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</si>
  <si>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</si>
  <si>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</si>
  <si>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</si>
  <si>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</si>
  <si>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</si>
  <si>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</si>
  <si>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</si>
  <si>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</si>
  <si>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</si>
  <si>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</si>
  <si>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</si>
  <si>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</si>
  <si>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</si>
  <si>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</si>
  <si>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</si>
  <si>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</si>
  <si>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</si>
  <si>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</si>
  <si>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</si>
  <si>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</si>
  <si>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</si>
  <si>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</si>
  <si>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</si>
  <si>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</si>
  <si>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</si>
  <si>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</si>
  <si>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</si>
  <si>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</si>
  <si>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</si>
  <si>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</si>
  <si>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</si>
  <si>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</si>
  <si>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</si>
  <si>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</si>
  <si>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</si>
  <si>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</si>
  <si>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</si>
  <si>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</si>
  <si>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</si>
  <si>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</si>
  <si>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</si>
  <si>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</si>
  <si>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</si>
  <si>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</si>
  <si>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</si>
  <si>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</si>
  <si>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</si>
  <si>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</si>
  <si>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</si>
  <si>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</si>
  <si>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</si>
  <si>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</si>
  <si>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</si>
  <si>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</si>
  <si>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</si>
  <si>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Жилой фонд</t>
  </si>
  <si>
    <t>Эксплуатация коллективных ПУ</t>
  </si>
  <si>
    <t>ООО "Компания АНБС"</t>
  </si>
  <si>
    <t>Поступления</t>
  </si>
  <si>
    <t>ООО "ПетербургГаз"</t>
  </si>
  <si>
    <t>Начисления</t>
  </si>
  <si>
    <t>Задолженность</t>
  </si>
  <si>
    <t>поставщикам</t>
  </si>
  <si>
    <t>руб.</t>
  </si>
  <si>
    <t>отчета, руб.</t>
  </si>
  <si>
    <t>Всего</t>
  </si>
  <si>
    <t>УК "Петербургский дом"</t>
  </si>
  <si>
    <t>Региональный оператор по кап.ремонту</t>
  </si>
  <si>
    <t>ВСЕГО по Коммунальным услугам</t>
  </si>
  <si>
    <t>Общая  полезная площадь дома,  м2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</si>
  <si>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</si>
  <si>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</si>
  <si>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</si>
  <si>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</si>
  <si>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</si>
  <si>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Комитета</t>
  </si>
  <si>
    <t>по тарифам</t>
  </si>
  <si>
    <t>Санкт-Петербурга</t>
  </si>
  <si>
    <t>Теплоснабжение (отопление)</t>
  </si>
  <si>
    <t>от 19.12.2014 № 596-р</t>
  </si>
  <si>
    <t>с 01.01.2015</t>
  </si>
  <si>
    <t>с 01.07.2015</t>
  </si>
  <si>
    <t>Электроснабжение, за исключением указанного в пункте 3.3</t>
  </si>
  <si>
    <t>от 26.12.2014 № 614-р</t>
  </si>
  <si>
    <t>Одноставочный тариф</t>
  </si>
  <si>
    <t>руб./кВт∙ч</t>
  </si>
  <si>
    <t>Тариф, дифференцированный по двум зонам суток:</t>
  </si>
  <si>
    <t>дневная зона</t>
  </si>
  <si>
    <t>ночная зона</t>
  </si>
  <si>
    <t>Электроснабжение, за исключением указанного в пункте 3.4</t>
  </si>
  <si>
    <t>3.3.</t>
  </si>
  <si>
    <t>Электроснабжение в домах с электроплитами</t>
  </si>
  <si>
    <t>Газоснабжение</t>
  </si>
  <si>
    <t>от 30.12.2014 № 624-р</t>
  </si>
  <si>
    <t>руб./1000 м3</t>
  </si>
  <si>
    <t>5 581,94</t>
  </si>
  <si>
    <t>Водоснабжение, водоотведение</t>
  </si>
  <si>
    <t>от 19.12.2014 № 594-р</t>
  </si>
  <si>
    <t>руб./ м3</t>
  </si>
  <si>
    <t>Цена на уголь</t>
  </si>
  <si>
    <t>от 19.12.2014 № 595-р</t>
  </si>
  <si>
    <t>N</t>
  </si>
  <si>
    <t>Наименование услуги (работы)</t>
  </si>
  <si>
    <t>За 1 кв. м</t>
  </si>
  <si>
    <t>общей</t>
  </si>
  <si>
    <t>площади</t>
  </si>
  <si>
    <t>жилого</t>
  </si>
  <si>
    <t>помещения,</t>
  </si>
  <si>
    <t>комнат в</t>
  </si>
  <si>
    <t>общежитиях,</t>
  </si>
  <si>
    <t>Содержание общего имущества в многоквартирном</t>
  </si>
  <si>
    <t>общего имущества в многоквартирном доме,    </t>
  </si>
  <si>
    <t>утвержденными постановлением Правительства  </t>
  </si>
  <si>
    <t>Российской Федерации от 13.08.2006 N 491,   </t>
  </si>
  <si>
    <t>за исключением услуг и работ по содержанию  </t>
  </si>
  <si>
    <t>предусмотренных пунктами 4 - 10 настоящего  </t>
  </si>
  <si>
    <t>приложения)                                 </t>
  </si>
  <si>
    <t>Текущий ремонт общего имущества в           </t>
  </si>
  <si>
    <t>многоквартирном доме (включает в себя услуги</t>
  </si>
  <si>
    <t>и работы по текущему ремонту общего имущества</t>
  </si>
  <si>
    <t>в многоквартирном доме в соответствии с     </t>
  </si>
  <si>
    <t>Правилами содержания общего имущества в     </t>
  </si>
  <si>
    <t>многоквартирном доме, утвержденными         </t>
  </si>
  <si>
    <t>постановлением Правительства Российской     </t>
  </si>
  <si>
    <t>Федерации от 13.08.2006 N 491, за исключением</t>
  </si>
  <si>
    <t>услуг и работ по текущему ремонту общего    </t>
  </si>
  <si>
    <t>имущества в многоквартирном доме,           </t>
  </si>
  <si>
    <t>предусмотренных пунктами 4, 6 - 10 настоящего</t>
  </si>
  <si>
    <t>приложения) &lt;**&gt;</t>
  </si>
  <si>
    <t>Уборка и санитарно-гигиеническая очистка    </t>
  </si>
  <si>
    <t>земельного участка, входящего в состав общего</t>
  </si>
  <si>
    <t>имущества, содержание и уход за элементами  </t>
  </si>
  <si>
    <t>озеленения, находящимися на земельном       </t>
  </si>
  <si>
    <t>участке, входящем в состав общего имущества,</t>
  </si>
  <si>
    <t>а также иными объектами, расположенными на  </t>
  </si>
  <si>
    <t>земельном участке, предназначенными для     </t>
  </si>
  <si>
    <t>обслуживания, эксплуатации и благоустройства</t>
  </si>
  <si>
    <t>этого многоквартирного дома                 </t>
  </si>
  <si>
    <t>Очистка мусоропроводов (при наличии в составе</t>
  </si>
  <si>
    <t>общего имущества в многоквартирном доме)    </t>
  </si>
  <si>
    <t>Содержание и ремонт переговорно-замочного   </t>
  </si>
  <si>
    <t>устройства (автоматически запирающегося     </t>
  </si>
  <si>
    <t>устройства двери подъезда) (при наличии в   </t>
  </si>
  <si>
    <t>составе общего имущества в многоквартирном  </t>
  </si>
  <si>
    <t>доме)                                       </t>
  </si>
  <si>
    <t>Содержание и ремонт систем автоматизированной</t>
  </si>
  <si>
    <t>противопожарной защиты (при наличии в составе</t>
  </si>
  <si>
    <t>Содержание и текущий ремонт внутридомовых   </t>
  </si>
  <si>
    <t>инженерных систем газоснабжения (при наличии</t>
  </si>
  <si>
    <t>в составе общего имущества в многоквартирном</t>
  </si>
  <si>
    <t>Эксплуатация коллективных (общедомовых)     </t>
  </si>
  <si>
    <t>приборов учета используемых энергетических  </t>
  </si>
  <si>
    <t>ресурсов (при наличии в составе общего      </t>
  </si>
  <si>
    <t>имущества в многоквартирном доме), в т.ч.:  </t>
  </si>
  <si>
    <t>эксплуатация приборов учета электрической   </t>
  </si>
  <si>
    <t>энергии                                     </t>
  </si>
  <si>
    <t>эксплуатация приборов учета тепловой энергии</t>
  </si>
  <si>
    <t>и горячей воды                              </t>
  </si>
  <si>
    <t>эксплуатация приборов учета холодной воды   </t>
  </si>
  <si>
    <t>Общая</t>
  </si>
  <si>
    <t>Тарифы</t>
  </si>
  <si>
    <t>для населения</t>
  </si>
  <si>
    <t>коп./ м.кв.</t>
  </si>
  <si>
    <t>руб./ м.кв.</t>
  </si>
  <si>
    <t>руб.\ед. услуги</t>
  </si>
  <si>
    <t>Холодное водоснабжение, м.куб.</t>
  </si>
  <si>
    <t>Водоотведение, м. куб</t>
  </si>
  <si>
    <t>Электроснабжение МОП, кВт\ч</t>
  </si>
  <si>
    <t>УК "Петербургский дом", ООО "БСТ"</t>
  </si>
  <si>
    <t xml:space="preserve"> (в т.ч. обслуживание ВЦКП,  бухгалтерское сопровождение начисления квартплаты,  сдача налоговой отчетности ТСЖ "7-я Рота" )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</si>
  <si>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</si>
  <si>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ПЗУ, в данную статью входят затраты на обслуживание домофонов.</t>
  </si>
  <si>
    <t>УК "Петербургский дом", ООО "Мехуборка"</t>
  </si>
  <si>
    <t>Текущий  ремонт общего имущества многоквартирного дома</t>
  </si>
  <si>
    <t>Уборка и санитарная очистка земельного участка</t>
  </si>
  <si>
    <t>Сод.и текущий ремонт систем газоснабжения</t>
  </si>
  <si>
    <t xml:space="preserve">Взнос на капитальный ремонт 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</si>
  <si>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</si>
  <si>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</si>
  <si>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</si>
  <si>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 xml:space="preserve"> Итого по всемжилищным услугам</t>
  </si>
  <si>
    <t>с 01.07.2016</t>
  </si>
  <si>
    <t>с 01.01.2016</t>
  </si>
  <si>
    <t>Отчет по смете доходов и расходов за  2016 год</t>
  </si>
  <si>
    <t>Управление м\к д</t>
  </si>
  <si>
    <t>СМЕТА доходов и расходов за период январь - декабрь 2016 года</t>
  </si>
  <si>
    <t>Адрес: ул. Егорова  д. 14 лит. А</t>
  </si>
  <si>
    <t>Центральное отопление, Гкал.</t>
  </si>
  <si>
    <t>Горячее водоснабжение, м.куб.</t>
  </si>
  <si>
    <t>ООО "Петербург Газ"</t>
  </si>
  <si>
    <t>Газоснабжение индивидуальное</t>
  </si>
  <si>
    <t>За 1 кв. м общей площади жилого помещения, руб. в месяц                 с 01.01.2016</t>
  </si>
  <si>
    <t>За 1 кв. м общей площади жилого помещения, руб. в месяц                с 01.07.2016</t>
  </si>
  <si>
    <t>ПАО "ТГК-1"</t>
  </si>
  <si>
    <t>ГУП "Водоканал Спб"</t>
  </si>
  <si>
    <t>Петербургская сбытовая компания</t>
  </si>
  <si>
    <t>Наименование ТСЖ : "Егорова 14"</t>
  </si>
  <si>
    <t>Отчет по смете доходов и расходов за  2016 год (ЕГОРОВА 14)</t>
  </si>
  <si>
    <t>ВСЕГО</t>
  </si>
  <si>
    <t>Нераспределенные ОДН холодное водоснабжение</t>
  </si>
  <si>
    <t>Нераспределенные ОДН водоотведение</t>
  </si>
  <si>
    <t>УК "Петербургский дом", ООО "Экопром"</t>
  </si>
  <si>
    <t xml:space="preserve"> (в т.ч. обслуживание ВЦКП,  бухгалтерское сопровождение начисления квартплаты,  сдача налоговой отчетности ТСЖ "Егорова -14"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</si>
</sst>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7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Inherit"/>
      <family val="0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Inherit"/>
      <family val="0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43" fontId="0" fillId="0" borderId="0" xfId="59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5" fillId="0" borderId="0" xfId="0" applyFont="1" applyAlignment="1">
      <alignment/>
    </xf>
    <xf numFmtId="43" fontId="7" fillId="0" borderId="0" xfId="59" applyFont="1" applyAlignment="1">
      <alignment/>
    </xf>
    <xf numFmtId="0" fontId="6" fillId="0" borderId="0" xfId="0" applyFont="1" applyAlignment="1">
      <alignment/>
    </xf>
    <xf numFmtId="43" fontId="5" fillId="0" borderId="0" xfId="59" applyFont="1" applyAlignment="1">
      <alignment horizontal="left"/>
    </xf>
    <xf numFmtId="177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59" applyFont="1" applyBorder="1" applyAlignment="1">
      <alignment/>
    </xf>
    <xf numFmtId="43" fontId="10" fillId="0" borderId="37" xfId="59" applyFont="1" applyBorder="1" applyAlignment="1">
      <alignment/>
    </xf>
    <xf numFmtId="43" fontId="11" fillId="0" borderId="37" xfId="59" applyFont="1" applyBorder="1" applyAlignment="1">
      <alignment/>
    </xf>
    <xf numFmtId="43" fontId="11" fillId="0" borderId="38" xfId="59" applyFont="1" applyBorder="1" applyAlignment="1">
      <alignment/>
    </xf>
    <xf numFmtId="43" fontId="11" fillId="0" borderId="39" xfId="59" applyFont="1" applyBorder="1" applyAlignment="1">
      <alignment/>
    </xf>
    <xf numFmtId="43" fontId="11" fillId="0" borderId="40" xfId="59" applyFont="1" applyBorder="1" applyAlignment="1">
      <alignment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 horizontal="left"/>
    </xf>
    <xf numFmtId="43" fontId="11" fillId="0" borderId="0" xfId="59" applyFont="1" applyAlignment="1">
      <alignment horizontal="left"/>
    </xf>
    <xf numFmtId="43" fontId="11" fillId="0" borderId="0" xfId="59" applyFont="1" applyAlignment="1">
      <alignment/>
    </xf>
    <xf numFmtId="177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59" applyFont="1" applyBorder="1" applyAlignment="1">
      <alignment/>
    </xf>
    <xf numFmtId="43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59" applyFont="1" applyBorder="1" applyAlignment="1">
      <alignment/>
    </xf>
    <xf numFmtId="43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59" applyFont="1" applyBorder="1" applyAlignment="1">
      <alignment/>
    </xf>
    <xf numFmtId="43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59" applyFont="1" applyBorder="1" applyAlignment="1">
      <alignment/>
    </xf>
    <xf numFmtId="43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59" applyFont="1" applyBorder="1" applyAlignment="1">
      <alignment/>
    </xf>
    <xf numFmtId="43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59" applyFont="1" applyBorder="1" applyAlignment="1">
      <alignment/>
    </xf>
    <xf numFmtId="43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59" applyFont="1" applyBorder="1" applyAlignment="1">
      <alignment/>
    </xf>
    <xf numFmtId="43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59" applyFont="1" applyBorder="1" applyAlignment="1">
      <alignment/>
    </xf>
    <xf numFmtId="0" fontId="13" fillId="0" borderId="0" xfId="0" applyFont="1" applyAlignment="1">
      <alignment/>
    </xf>
    <xf numFmtId="43" fontId="11" fillId="0" borderId="37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59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59" applyFont="1" applyBorder="1" applyAlignment="1">
      <alignment/>
    </xf>
    <xf numFmtId="43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59" applyFont="1" applyBorder="1" applyAlignment="1">
      <alignment/>
    </xf>
    <xf numFmtId="43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59" applyFont="1" applyBorder="1" applyAlignment="1">
      <alignment/>
    </xf>
    <xf numFmtId="43" fontId="0" fillId="0" borderId="18" xfId="59" applyFont="1" applyBorder="1" applyAlignment="1">
      <alignment/>
    </xf>
    <xf numFmtId="0" fontId="0" fillId="0" borderId="40" xfId="0" applyBorder="1" applyAlignment="1">
      <alignment/>
    </xf>
    <xf numFmtId="43" fontId="0" fillId="0" borderId="63" xfId="59" applyFont="1" applyBorder="1" applyAlignment="1">
      <alignment/>
    </xf>
    <xf numFmtId="43" fontId="0" fillId="0" borderId="0" xfId="59" applyFont="1" applyBorder="1" applyAlignment="1">
      <alignment/>
    </xf>
    <xf numFmtId="0" fontId="0" fillId="0" borderId="64" xfId="0" applyBorder="1" applyAlignment="1">
      <alignment/>
    </xf>
    <xf numFmtId="43" fontId="0" fillId="0" borderId="54" xfId="59" applyFont="1" applyBorder="1" applyAlignment="1">
      <alignment/>
    </xf>
    <xf numFmtId="43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59" applyFont="1" applyAlignment="1">
      <alignment/>
    </xf>
    <xf numFmtId="0" fontId="16" fillId="0" borderId="0" xfId="0" applyFont="1" applyAlignment="1">
      <alignment/>
    </xf>
    <xf numFmtId="43" fontId="15" fillId="0" borderId="0" xfId="59" applyFont="1" applyAlignment="1">
      <alignment/>
    </xf>
    <xf numFmtId="43" fontId="20" fillId="0" borderId="0" xfId="59" applyFont="1" applyAlignment="1">
      <alignment/>
    </xf>
    <xf numFmtId="43" fontId="0" fillId="0" borderId="10" xfId="59" applyFont="1" applyBorder="1" applyAlignment="1">
      <alignment/>
    </xf>
    <xf numFmtId="43" fontId="0" fillId="0" borderId="12" xfId="59" applyFont="1" applyBorder="1" applyAlignment="1">
      <alignment/>
    </xf>
    <xf numFmtId="0" fontId="0" fillId="0" borderId="65" xfId="0" applyBorder="1" applyAlignment="1">
      <alignment/>
    </xf>
    <xf numFmtId="43" fontId="0" fillId="0" borderId="66" xfId="59" applyFont="1" applyBorder="1" applyAlignment="1">
      <alignment/>
    </xf>
    <xf numFmtId="43" fontId="0" fillId="0" borderId="67" xfId="59" applyFont="1" applyBorder="1" applyAlignment="1">
      <alignment/>
    </xf>
    <xf numFmtId="43" fontId="0" fillId="0" borderId="68" xfId="59" applyFont="1" applyBorder="1" applyAlignment="1">
      <alignment/>
    </xf>
    <xf numFmtId="0" fontId="0" fillId="0" borderId="69" xfId="0" applyBorder="1" applyAlignment="1">
      <alignment/>
    </xf>
    <xf numFmtId="43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59" applyFont="1" applyBorder="1" applyAlignment="1">
      <alignment/>
    </xf>
    <xf numFmtId="43" fontId="0" fillId="0" borderId="72" xfId="59" applyFont="1" applyBorder="1" applyAlignment="1">
      <alignment/>
    </xf>
    <xf numFmtId="0" fontId="0" fillId="0" borderId="72" xfId="0" applyBorder="1" applyAlignment="1">
      <alignment/>
    </xf>
    <xf numFmtId="43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43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59" applyFont="1" applyBorder="1" applyAlignment="1">
      <alignment/>
    </xf>
    <xf numFmtId="43" fontId="12" fillId="0" borderId="58" xfId="59" applyFont="1" applyBorder="1" applyAlignment="1">
      <alignment/>
    </xf>
    <xf numFmtId="43" fontId="12" fillId="0" borderId="72" xfId="59" applyFont="1" applyBorder="1" applyAlignment="1">
      <alignment/>
    </xf>
    <xf numFmtId="0" fontId="0" fillId="0" borderId="57" xfId="0" applyBorder="1" applyAlignment="1">
      <alignment/>
    </xf>
    <xf numFmtId="43" fontId="0" fillId="0" borderId="60" xfId="59" applyFont="1" applyBorder="1" applyAlignment="1">
      <alignment/>
    </xf>
    <xf numFmtId="43" fontId="5" fillId="0" borderId="0" xfId="59" applyFont="1" applyFill="1" applyAlignment="1">
      <alignment/>
    </xf>
    <xf numFmtId="43" fontId="11" fillId="0" borderId="0" xfId="59" applyFont="1" applyFill="1" applyAlignment="1">
      <alignment/>
    </xf>
    <xf numFmtId="43" fontId="5" fillId="0" borderId="0" xfId="59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3" fontId="21" fillId="0" borderId="0" xfId="59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1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2" fillId="0" borderId="0" xfId="59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43" fontId="24" fillId="0" borderId="0" xfId="59" applyFont="1" applyFill="1" applyAlignment="1">
      <alignment/>
    </xf>
    <xf numFmtId="3" fontId="24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center" vertical="center"/>
    </xf>
    <xf numFmtId="2" fontId="0" fillId="33" borderId="0" xfId="59" applyNumberFormat="1" applyFont="1" applyFill="1" applyAlignment="1">
      <alignment horizontal="center" vertical="center"/>
    </xf>
    <xf numFmtId="2" fontId="0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/>
    </xf>
    <xf numFmtId="43" fontId="7" fillId="0" borderId="0" xfId="59" applyFont="1" applyFill="1" applyAlignment="1">
      <alignment horizontal="right"/>
    </xf>
    <xf numFmtId="177" fontId="2" fillId="0" borderId="0" xfId="59" applyNumberFormat="1" applyFont="1" applyFill="1" applyAlignment="1">
      <alignment horizontal="right"/>
    </xf>
    <xf numFmtId="0" fontId="71" fillId="34" borderId="27" xfId="0" applyFont="1" applyFill="1" applyBorder="1" applyAlignment="1">
      <alignment horizontal="left" vertical="center" wrapText="1"/>
    </xf>
    <xf numFmtId="4" fontId="71" fillId="34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71" fillId="34" borderId="55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top" wrapText="1"/>
    </xf>
    <xf numFmtId="0" fontId="71" fillId="34" borderId="27" xfId="0" applyFont="1" applyFill="1" applyBorder="1" applyAlignment="1">
      <alignment horizontal="left" vertical="center" wrapText="1"/>
    </xf>
    <xf numFmtId="0" fontId="71" fillId="34" borderId="55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 indent="8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0" fontId="30" fillId="0" borderId="27" xfId="0" applyFont="1" applyFill="1" applyBorder="1" applyAlignment="1">
      <alignment vertical="top"/>
    </xf>
    <xf numFmtId="2" fontId="30" fillId="33" borderId="27" xfId="59" applyNumberFormat="1" applyFont="1" applyFill="1" applyBorder="1" applyAlignment="1">
      <alignment horizontal="center" vertical="top"/>
    </xf>
    <xf numFmtId="2" fontId="30" fillId="0" borderId="27" xfId="59" applyNumberFormat="1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3" fontId="30" fillId="0" borderId="27" xfId="59" applyNumberFormat="1" applyFont="1" applyFill="1" applyBorder="1" applyAlignment="1">
      <alignment horizontal="center" vertical="top"/>
    </xf>
    <xf numFmtId="3" fontId="30" fillId="0" borderId="46" xfId="59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vertical="top"/>
    </xf>
    <xf numFmtId="3" fontId="29" fillId="0" borderId="53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2" fontId="29" fillId="0" borderId="19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3" fontId="29" fillId="0" borderId="19" xfId="59" applyNumberFormat="1" applyFont="1" applyFill="1" applyBorder="1" applyAlignment="1">
      <alignment horizontal="center" vertical="top"/>
    </xf>
    <xf numFmtId="3" fontId="29" fillId="0" borderId="66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 wrapText="1"/>
    </xf>
    <xf numFmtId="2" fontId="31" fillId="0" borderId="27" xfId="0" applyNumberFormat="1" applyFont="1" applyFill="1" applyBorder="1" applyAlignment="1">
      <alignment horizontal="center" vertical="top" wrapText="1"/>
    </xf>
    <xf numFmtId="3" fontId="29" fillId="0" borderId="27" xfId="59" applyNumberFormat="1" applyFont="1" applyFill="1" applyBorder="1" applyAlignment="1">
      <alignment horizontal="center" vertical="top"/>
    </xf>
    <xf numFmtId="3" fontId="29" fillId="0" borderId="7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 wrapText="1"/>
    </xf>
    <xf numFmtId="3" fontId="29" fillId="0" borderId="46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2" fontId="31" fillId="0" borderId="18" xfId="0" applyNumberFormat="1" applyFont="1" applyFill="1" applyBorder="1" applyAlignment="1">
      <alignment horizontal="center" vertical="top" wrapText="1"/>
    </xf>
    <xf numFmtId="2" fontId="29" fillId="0" borderId="18" xfId="59" applyNumberFormat="1" applyFont="1" applyFill="1" applyBorder="1" applyAlignment="1">
      <alignment horizontal="center" vertical="top"/>
    </xf>
    <xf numFmtId="0" fontId="29" fillId="0" borderId="18" xfId="0" applyFont="1" applyFill="1" applyBorder="1" applyAlignment="1">
      <alignment vertical="top"/>
    </xf>
    <xf numFmtId="3" fontId="31" fillId="0" borderId="18" xfId="0" applyNumberFormat="1" applyFont="1" applyFill="1" applyBorder="1" applyAlignment="1">
      <alignment horizontal="center" vertical="top"/>
    </xf>
    <xf numFmtId="2" fontId="31" fillId="35" borderId="27" xfId="0" applyNumberFormat="1" applyFont="1" applyFill="1" applyBorder="1" applyAlignment="1">
      <alignment horizontal="center" vertical="top" wrapText="1"/>
    </xf>
    <xf numFmtId="2" fontId="30" fillId="35" borderId="27" xfId="59" applyNumberFormat="1" applyFont="1" applyFill="1" applyBorder="1" applyAlignment="1">
      <alignment horizontal="center" vertical="top"/>
    </xf>
    <xf numFmtId="0" fontId="29" fillId="35" borderId="27" xfId="0" applyFont="1" applyFill="1" applyBorder="1" applyAlignment="1">
      <alignment vertical="top"/>
    </xf>
    <xf numFmtId="3" fontId="30" fillId="35" borderId="27" xfId="59" applyNumberFormat="1" applyFont="1" applyFill="1" applyBorder="1" applyAlignment="1">
      <alignment horizontal="center" vertical="top"/>
    </xf>
    <xf numFmtId="3" fontId="30" fillId="0" borderId="61" xfId="59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2" fontId="29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3" fontId="29" fillId="35" borderId="27" xfId="59" applyNumberFormat="1" applyFont="1" applyFill="1" applyBorder="1" applyAlignment="1">
      <alignment horizontal="center" vertical="top"/>
    </xf>
    <xf numFmtId="2" fontId="30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3" fontId="30" fillId="0" borderId="0" xfId="59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2" fontId="29" fillId="0" borderId="0" xfId="59" applyNumberFormat="1" applyFont="1" applyFill="1" applyAlignment="1">
      <alignment horizontal="center" vertical="top"/>
    </xf>
    <xf numFmtId="2" fontId="29" fillId="0" borderId="0" xfId="59" applyNumberFormat="1" applyFont="1" applyFill="1" applyAlignment="1">
      <alignment vertical="top"/>
    </xf>
    <xf numFmtId="3" fontId="29" fillId="0" borderId="0" xfId="59" applyNumberFormat="1" applyFont="1" applyFill="1" applyAlignment="1">
      <alignment horizontal="center" vertical="top"/>
    </xf>
    <xf numFmtId="0" fontId="29" fillId="0" borderId="27" xfId="0" applyFont="1" applyFill="1" applyBorder="1" applyAlignment="1">
      <alignment vertical="top" wrapText="1"/>
    </xf>
    <xf numFmtId="0" fontId="30" fillId="35" borderId="27" xfId="0" applyFont="1" applyFill="1" applyBorder="1" applyAlignment="1">
      <alignment vertical="top"/>
    </xf>
    <xf numFmtId="0" fontId="29" fillId="0" borderId="27" xfId="0" applyFont="1" applyFill="1" applyBorder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2" fontId="29" fillId="0" borderId="27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31" fillId="33" borderId="27" xfId="0" applyNumberFormat="1" applyFont="1" applyFill="1" applyBorder="1" applyAlignment="1">
      <alignment horizontal="center" vertical="top" wrapText="1"/>
    </xf>
    <xf numFmtId="2" fontId="31" fillId="33" borderId="19" xfId="0" applyNumberFormat="1" applyFont="1" applyFill="1" applyBorder="1" applyAlignment="1">
      <alignment horizontal="center" vertical="top"/>
    </xf>
    <xf numFmtId="2" fontId="29" fillId="33" borderId="27" xfId="0" applyNumberFormat="1" applyFont="1" applyFill="1" applyBorder="1" applyAlignment="1">
      <alignment horizontal="center" vertical="top"/>
    </xf>
    <xf numFmtId="0" fontId="29" fillId="33" borderId="27" xfId="0" applyFont="1" applyFill="1" applyBorder="1" applyAlignment="1">
      <alignment horizontal="center" vertical="top" wrapText="1"/>
    </xf>
    <xf numFmtId="2" fontId="29" fillId="33" borderId="27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top" wrapText="1"/>
    </xf>
    <xf numFmtId="3" fontId="29" fillId="33" borderId="0" xfId="0" applyNumberFormat="1" applyFont="1" applyFill="1" applyAlignment="1">
      <alignment horizontal="center" vertical="top"/>
    </xf>
    <xf numFmtId="0" fontId="29" fillId="33" borderId="0" xfId="0" applyFont="1" applyFill="1" applyAlignment="1">
      <alignment vertical="top"/>
    </xf>
    <xf numFmtId="0" fontId="30" fillId="33" borderId="27" xfId="0" applyFont="1" applyFill="1" applyBorder="1" applyAlignment="1">
      <alignment vertical="top"/>
    </xf>
    <xf numFmtId="0" fontId="30" fillId="33" borderId="27" xfId="0" applyFont="1" applyFill="1" applyBorder="1" applyAlignment="1">
      <alignment horizontal="center" vertical="top"/>
    </xf>
    <xf numFmtId="3" fontId="30" fillId="33" borderId="27" xfId="59" applyNumberFormat="1" applyFont="1" applyFill="1" applyBorder="1" applyAlignment="1">
      <alignment horizontal="center" vertical="top"/>
    </xf>
    <xf numFmtId="3" fontId="30" fillId="33" borderId="46" xfId="59" applyNumberFormat="1" applyFont="1" applyFill="1" applyBorder="1" applyAlignment="1">
      <alignment horizontal="center" vertical="top"/>
    </xf>
    <xf numFmtId="3" fontId="30" fillId="33" borderId="49" xfId="0" applyNumberFormat="1" applyFont="1" applyFill="1" applyBorder="1" applyAlignment="1">
      <alignment horizontal="center" vertical="top"/>
    </xf>
    <xf numFmtId="3" fontId="29" fillId="33" borderId="49" xfId="0" applyNumberFormat="1" applyFont="1" applyFill="1" applyBorder="1" applyAlignment="1">
      <alignment horizontal="center" vertical="top"/>
    </xf>
    <xf numFmtId="3" fontId="29" fillId="33" borderId="53" xfId="0" applyNumberFormat="1" applyFont="1" applyFill="1" applyBorder="1" applyAlignment="1">
      <alignment horizontal="center" vertical="top"/>
    </xf>
    <xf numFmtId="3" fontId="29" fillId="33" borderId="66" xfId="0" applyNumberFormat="1" applyFont="1" applyFill="1" applyBorder="1" applyAlignment="1">
      <alignment horizontal="center" vertical="top"/>
    </xf>
    <xf numFmtId="3" fontId="29" fillId="33" borderId="70" xfId="0" applyNumberFormat="1" applyFont="1" applyFill="1" applyBorder="1" applyAlignment="1">
      <alignment horizontal="center" vertical="top"/>
    </xf>
    <xf numFmtId="3" fontId="29" fillId="33" borderId="46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3" fontId="30" fillId="33" borderId="61" xfId="59" applyNumberFormat="1" applyFont="1" applyFill="1" applyBorder="1" applyAlignment="1">
      <alignment horizontal="center" vertical="top"/>
    </xf>
    <xf numFmtId="0" fontId="29" fillId="33" borderId="0" xfId="0" applyNumberFormat="1" applyFont="1" applyFill="1" applyBorder="1" applyAlignment="1">
      <alignment horizontal="right" vertical="top" wrapText="1"/>
    </xf>
    <xf numFmtId="2" fontId="30" fillId="33" borderId="0" xfId="59" applyNumberFormat="1" applyFont="1" applyFill="1" applyBorder="1" applyAlignment="1">
      <alignment horizontal="center" vertical="top"/>
    </xf>
    <xf numFmtId="2" fontId="29" fillId="33" borderId="0" xfId="59" applyNumberFormat="1" applyFont="1" applyFill="1" applyBorder="1" applyAlignment="1">
      <alignment horizontal="center" vertical="top"/>
    </xf>
    <xf numFmtId="2" fontId="29" fillId="33" borderId="0" xfId="59" applyNumberFormat="1" applyFont="1" applyFill="1" applyBorder="1" applyAlignment="1">
      <alignment vertical="top"/>
    </xf>
    <xf numFmtId="0" fontId="29" fillId="33" borderId="0" xfId="0" applyFont="1" applyFill="1" applyBorder="1" applyAlignment="1">
      <alignment vertical="top"/>
    </xf>
    <xf numFmtId="3" fontId="30" fillId="33" borderId="0" xfId="59" applyNumberFormat="1" applyFont="1" applyFill="1" applyBorder="1" applyAlignment="1">
      <alignment horizontal="center" vertical="top"/>
    </xf>
    <xf numFmtId="3" fontId="29" fillId="33" borderId="0" xfId="0" applyNumberFormat="1" applyFont="1" applyFill="1" applyBorder="1" applyAlignment="1">
      <alignment horizontal="center" vertical="top"/>
    </xf>
    <xf numFmtId="2" fontId="29" fillId="33" borderId="0" xfId="59" applyNumberFormat="1" applyFont="1" applyFill="1" applyAlignment="1">
      <alignment horizontal="center" vertical="top"/>
    </xf>
    <xf numFmtId="2" fontId="29" fillId="33" borderId="0" xfId="59" applyNumberFormat="1" applyFont="1" applyFill="1" applyAlignment="1">
      <alignment vertical="top"/>
    </xf>
    <xf numFmtId="3" fontId="29" fillId="33" borderId="0" xfId="59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6" fillId="33" borderId="0" xfId="59" applyNumberFormat="1" applyFont="1" applyFill="1" applyAlignment="1">
      <alignment horizontal="center"/>
    </xf>
    <xf numFmtId="2" fontId="0" fillId="33" borderId="0" xfId="59" applyNumberFormat="1" applyFont="1" applyFill="1" applyAlignment="1">
      <alignment horizontal="center"/>
    </xf>
    <xf numFmtId="2" fontId="6" fillId="33" borderId="0" xfId="59" applyNumberFormat="1" applyFont="1" applyFill="1" applyAlignment="1">
      <alignment/>
    </xf>
    <xf numFmtId="3" fontId="0" fillId="33" borderId="0" xfId="59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2" fillId="0" borderId="27" xfId="0" applyFont="1" applyFill="1" applyBorder="1" applyAlignment="1">
      <alignment horizontal="center" vertical="top"/>
    </xf>
    <xf numFmtId="0" fontId="33" fillId="33" borderId="27" xfId="0" applyFont="1" applyFill="1" applyBorder="1" applyAlignment="1">
      <alignment vertical="top"/>
    </xf>
    <xf numFmtId="2" fontId="32" fillId="33" borderId="27" xfId="59" applyNumberFormat="1" applyFont="1" applyFill="1" applyBorder="1" applyAlignment="1">
      <alignment horizontal="center" vertical="top"/>
    </xf>
    <xf numFmtId="0" fontId="32" fillId="33" borderId="27" xfId="0" applyFont="1" applyFill="1" applyBorder="1" applyAlignment="1">
      <alignment horizontal="center" vertical="top"/>
    </xf>
    <xf numFmtId="3" fontId="32" fillId="33" borderId="27" xfId="59" applyNumberFormat="1" applyFont="1" applyFill="1" applyBorder="1" applyAlignment="1">
      <alignment horizontal="center" vertical="top"/>
    </xf>
    <xf numFmtId="2" fontId="33" fillId="33" borderId="27" xfId="59" applyNumberFormat="1" applyFont="1" applyFill="1" applyBorder="1" applyAlignment="1">
      <alignment horizontal="center" vertical="top"/>
    </xf>
    <xf numFmtId="2" fontId="33" fillId="33" borderId="27" xfId="59" applyNumberFormat="1" applyFont="1" applyFill="1" applyBorder="1" applyAlignment="1">
      <alignment vertical="top"/>
    </xf>
    <xf numFmtId="2" fontId="34" fillId="33" borderId="19" xfId="0" applyNumberFormat="1" applyFont="1" applyFill="1" applyBorder="1" applyAlignment="1">
      <alignment horizontal="center" vertical="top"/>
    </xf>
    <xf numFmtId="2" fontId="33" fillId="33" borderId="19" xfId="59" applyNumberFormat="1" applyFont="1" applyFill="1" applyBorder="1" applyAlignment="1">
      <alignment horizontal="center" vertical="top"/>
    </xf>
    <xf numFmtId="0" fontId="33" fillId="33" borderId="19" xfId="0" applyFont="1" applyFill="1" applyBorder="1" applyAlignment="1">
      <alignment vertical="top" wrapText="1"/>
    </xf>
    <xf numFmtId="3" fontId="33" fillId="33" borderId="19" xfId="59" applyNumberFormat="1" applyFont="1" applyFill="1" applyBorder="1" applyAlignment="1">
      <alignment horizontal="center" vertical="top"/>
    </xf>
    <xf numFmtId="0" fontId="32" fillId="0" borderId="19" xfId="0" applyFont="1" applyFill="1" applyBorder="1" applyAlignment="1">
      <alignment horizontal="center" vertical="top"/>
    </xf>
    <xf numFmtId="0" fontId="33" fillId="33" borderId="27" xfId="0" applyFont="1" applyFill="1" applyBorder="1" applyAlignment="1">
      <alignment horizontal="left" vertical="top" wrapText="1"/>
    </xf>
    <xf numFmtId="2" fontId="34" fillId="33" borderId="27" xfId="0" applyNumberFormat="1" applyFont="1" applyFill="1" applyBorder="1" applyAlignment="1">
      <alignment horizontal="center" vertical="top" wrapText="1"/>
    </xf>
    <xf numFmtId="3" fontId="33" fillId="33" borderId="27" xfId="59" applyNumberFormat="1" applyFont="1" applyFill="1" applyBorder="1" applyAlignment="1">
      <alignment horizontal="center" vertical="top"/>
    </xf>
    <xf numFmtId="0" fontId="33" fillId="33" borderId="19" xfId="0" applyFont="1" applyFill="1" applyBorder="1" applyAlignment="1">
      <alignment horizontal="left" vertical="top" wrapText="1"/>
    </xf>
    <xf numFmtId="0" fontId="33" fillId="33" borderId="27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horizontal="center" vertical="top"/>
    </xf>
    <xf numFmtId="2" fontId="33" fillId="33" borderId="27" xfId="0" applyNumberFormat="1" applyFont="1" applyFill="1" applyBorder="1" applyAlignment="1">
      <alignment horizontal="center" vertical="top"/>
    </xf>
    <xf numFmtId="2" fontId="34" fillId="33" borderId="19" xfId="0" applyNumberFormat="1" applyFont="1" applyFill="1" applyBorder="1" applyAlignment="1">
      <alignment horizontal="center" vertical="top" wrapText="1"/>
    </xf>
    <xf numFmtId="2" fontId="34" fillId="33" borderId="18" xfId="0" applyNumberFormat="1" applyFont="1" applyFill="1" applyBorder="1" applyAlignment="1">
      <alignment horizontal="center" vertical="top" wrapText="1"/>
    </xf>
    <xf numFmtId="2" fontId="33" fillId="33" borderId="18" xfId="59" applyNumberFormat="1" applyFont="1" applyFill="1" applyBorder="1" applyAlignment="1">
      <alignment horizontal="center" vertical="top"/>
    </xf>
    <xf numFmtId="3" fontId="34" fillId="33" borderId="18" xfId="0" applyNumberFormat="1" applyFont="1" applyFill="1" applyBorder="1" applyAlignment="1">
      <alignment horizontal="center" vertical="top"/>
    </xf>
    <xf numFmtId="0" fontId="32" fillId="36" borderId="27" xfId="0" applyFont="1" applyFill="1" applyBorder="1" applyAlignment="1">
      <alignment vertical="top"/>
    </xf>
    <xf numFmtId="2" fontId="32" fillId="36" borderId="27" xfId="59" applyNumberFormat="1" applyFont="1" applyFill="1" applyBorder="1" applyAlignment="1">
      <alignment horizontal="center" vertical="top"/>
    </xf>
    <xf numFmtId="0" fontId="33" fillId="36" borderId="27" xfId="0" applyFont="1" applyFill="1" applyBorder="1" applyAlignment="1">
      <alignment vertical="top"/>
    </xf>
    <xf numFmtId="3" fontId="32" fillId="36" borderId="27" xfId="59" applyNumberFormat="1" applyFont="1" applyFill="1" applyBorder="1" applyAlignment="1">
      <alignment horizontal="center" vertical="top"/>
    </xf>
    <xf numFmtId="0" fontId="33" fillId="33" borderId="27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left" vertical="top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/>
    </xf>
    <xf numFmtId="0" fontId="33" fillId="36" borderId="27" xfId="0" applyFont="1" applyFill="1" applyBorder="1" applyAlignment="1">
      <alignment horizontal="center" vertical="center"/>
    </xf>
    <xf numFmtId="4" fontId="33" fillId="33" borderId="27" xfId="0" applyNumberFormat="1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/>
    </xf>
    <xf numFmtId="0" fontId="32" fillId="0" borderId="55" xfId="0" applyFont="1" applyFill="1" applyBorder="1" applyAlignment="1">
      <alignment horizontal="center" vertical="top"/>
    </xf>
    <xf numFmtId="0" fontId="32" fillId="0" borderId="37" xfId="0" applyFont="1" applyFill="1" applyBorder="1" applyAlignment="1">
      <alignment horizontal="center" vertical="top"/>
    </xf>
    <xf numFmtId="2" fontId="72" fillId="33" borderId="0" xfId="59" applyNumberFormat="1" applyFont="1" applyFill="1" applyBorder="1" applyAlignment="1">
      <alignment horizontal="center" vertical="top"/>
    </xf>
    <xf numFmtId="2" fontId="30" fillId="37" borderId="18" xfId="59" applyNumberFormat="1" applyFont="1" applyFill="1" applyBorder="1" applyAlignment="1">
      <alignment horizontal="left" vertical="top" wrapText="1"/>
    </xf>
    <xf numFmtId="2" fontId="30" fillId="37" borderId="0" xfId="59" applyNumberFormat="1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center"/>
    </xf>
    <xf numFmtId="0" fontId="29" fillId="0" borderId="19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0" fontId="71" fillId="34" borderId="19" xfId="0" applyFont="1" applyFill="1" applyBorder="1" applyAlignment="1">
      <alignment horizontal="left" vertical="center" wrapText="1"/>
    </xf>
    <xf numFmtId="0" fontId="71" fillId="34" borderId="15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27" xfId="0" applyFont="1" applyFill="1" applyBorder="1" applyAlignment="1">
      <alignment horizontal="left" vertical="center" wrapText="1"/>
    </xf>
    <xf numFmtId="0" fontId="71" fillId="34" borderId="55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2" fontId="72" fillId="0" borderId="0" xfId="59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32.75390625" style="0" customWidth="1"/>
    <col min="3" max="3" width="11.25390625" style="0" customWidth="1"/>
  </cols>
  <sheetData>
    <row r="2" spans="1:21" s="205" customFormat="1" ht="18" customHeight="1">
      <c r="A2" s="220" t="s">
        <v>289</v>
      </c>
      <c r="B2" s="202"/>
      <c r="C2" s="204"/>
      <c r="D2" s="204"/>
      <c r="E2" s="218"/>
      <c r="F2" s="208"/>
      <c r="G2" s="219"/>
      <c r="H2" s="208"/>
      <c r="I2" s="218" t="s">
        <v>279</v>
      </c>
      <c r="J2" s="208"/>
      <c r="K2" s="204"/>
      <c r="L2" s="204"/>
      <c r="M2" s="202"/>
      <c r="N2" s="204"/>
      <c r="O2" s="204"/>
      <c r="P2" s="202"/>
      <c r="Q2" s="202"/>
      <c r="R2" s="202"/>
      <c r="S2" s="204"/>
      <c r="T2" s="208"/>
      <c r="U2" s="213"/>
    </row>
    <row r="3" spans="1:21" s="205" customFormat="1" ht="30" customHeight="1">
      <c r="A3" s="202"/>
      <c r="B3" s="203"/>
      <c r="C3" s="204"/>
      <c r="D3" s="204"/>
      <c r="E3" s="202"/>
      <c r="F3" s="208"/>
      <c r="G3" s="212"/>
      <c r="H3" s="208"/>
      <c r="I3" s="212"/>
      <c r="J3" s="208"/>
      <c r="K3" s="204"/>
      <c r="L3" s="204"/>
      <c r="M3" s="202"/>
      <c r="N3" s="204"/>
      <c r="O3" s="204"/>
      <c r="P3" s="202"/>
      <c r="Q3" s="202"/>
      <c r="R3" s="202"/>
      <c r="S3" s="204"/>
      <c r="T3" s="208"/>
      <c r="U3" s="213"/>
    </row>
    <row r="4" spans="1:21" s="195" customFormat="1" ht="18.75" customHeight="1">
      <c r="A4" s="194"/>
      <c r="B4" s="196"/>
      <c r="C4" s="191"/>
      <c r="D4" s="191"/>
      <c r="E4" s="194"/>
      <c r="F4" s="209"/>
      <c r="G4" s="212"/>
      <c r="H4" s="209"/>
      <c r="I4" s="212"/>
      <c r="J4" s="209"/>
      <c r="K4" s="191"/>
      <c r="L4" s="191"/>
      <c r="M4" s="194"/>
      <c r="N4" s="191"/>
      <c r="O4" s="191"/>
      <c r="P4" s="194"/>
      <c r="Q4" s="194"/>
      <c r="R4" s="194"/>
      <c r="S4" s="191"/>
      <c r="T4" s="209"/>
      <c r="U4" s="214"/>
    </row>
    <row r="5" spans="1:21" s="195" customFormat="1" ht="12.75">
      <c r="A5" s="194"/>
      <c r="B5" s="217" t="s">
        <v>162</v>
      </c>
      <c r="C5" s="229">
        <v>3142.3</v>
      </c>
      <c r="D5" s="194"/>
      <c r="E5" s="193"/>
      <c r="F5" s="209"/>
      <c r="G5" s="212"/>
      <c r="H5" s="209"/>
      <c r="I5" s="212"/>
      <c r="J5" s="209"/>
      <c r="K5" s="191"/>
      <c r="L5" s="191"/>
      <c r="M5" s="194"/>
      <c r="N5" s="191"/>
      <c r="O5" s="191"/>
      <c r="P5" s="194"/>
      <c r="Q5" s="194"/>
      <c r="R5" s="194"/>
      <c r="S5" s="191"/>
      <c r="T5" s="209"/>
      <c r="U5" s="214"/>
    </row>
    <row r="6" spans="1:21" s="199" customFormat="1" ht="18" customHeight="1">
      <c r="A6" s="197"/>
      <c r="B6" s="217" t="s">
        <v>36</v>
      </c>
      <c r="C6" s="230">
        <v>30</v>
      </c>
      <c r="D6" s="198"/>
      <c r="E6" s="197"/>
      <c r="F6" s="210"/>
      <c r="G6" s="212"/>
      <c r="H6" s="210"/>
      <c r="I6" s="212"/>
      <c r="J6" s="210"/>
      <c r="K6" s="192"/>
      <c r="L6" s="192"/>
      <c r="M6" s="197"/>
      <c r="N6" s="192"/>
      <c r="O6" s="192"/>
      <c r="P6" s="197"/>
      <c r="Q6" s="197"/>
      <c r="R6" s="197"/>
      <c r="S6" s="192"/>
      <c r="T6" s="210"/>
      <c r="U6" s="215"/>
    </row>
    <row r="15" ht="35.25" customHeight="1">
      <c r="C15" s="221" t="s">
        <v>278</v>
      </c>
    </row>
    <row r="18" ht="20.25">
      <c r="C18" s="222"/>
    </row>
    <row r="33" ht="12.75">
      <c r="B33" s="206"/>
    </row>
    <row r="34" ht="12.75">
      <c r="B34" s="2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8.75390625" style="296" customWidth="1"/>
    <col min="2" max="2" width="37.25390625" style="330" customWidth="1"/>
    <col min="3" max="4" width="13.875" style="225" customWidth="1"/>
    <col min="5" max="5" width="13.875" style="332" customWidth="1"/>
    <col min="6" max="6" width="13.875" style="333" customWidth="1"/>
    <col min="7" max="9" width="13.875" style="332" customWidth="1"/>
    <col min="10" max="11" width="13.875" style="334" customWidth="1"/>
    <col min="12" max="12" width="17.00390625" style="330" customWidth="1"/>
    <col min="13" max="13" width="13.875" style="335" customWidth="1"/>
    <col min="14" max="14" width="17.25390625" style="336" hidden="1" customWidth="1"/>
    <col min="15" max="15" width="11.00390625" style="330" hidden="1" customWidth="1"/>
    <col min="16" max="16384" width="9.125" style="200" customWidth="1"/>
  </cols>
  <sheetData>
    <row r="1" spans="1:15" s="199" customFormat="1" ht="27.75" customHeight="1" thickBot="1">
      <c r="A1" s="295"/>
      <c r="B1" s="371" t="s">
        <v>290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06"/>
      <c r="O1" s="307"/>
    </row>
    <row r="2" spans="1:15" s="223" customFormat="1" ht="21" customHeight="1">
      <c r="A2" s="246" t="s">
        <v>30</v>
      </c>
      <c r="B2" s="308" t="s">
        <v>1</v>
      </c>
      <c r="C2" s="244" t="s">
        <v>153</v>
      </c>
      <c r="D2" s="244" t="s">
        <v>151</v>
      </c>
      <c r="E2" s="244" t="s">
        <v>154</v>
      </c>
      <c r="F2" s="244" t="s">
        <v>153</v>
      </c>
      <c r="G2" s="244" t="s">
        <v>151</v>
      </c>
      <c r="H2" s="244" t="s">
        <v>154</v>
      </c>
      <c r="I2" s="244" t="s">
        <v>153</v>
      </c>
      <c r="J2" s="244" t="s">
        <v>158</v>
      </c>
      <c r="K2" s="244" t="s">
        <v>252</v>
      </c>
      <c r="L2" s="309" t="s">
        <v>60</v>
      </c>
      <c r="M2" s="310" t="s">
        <v>109</v>
      </c>
      <c r="N2" s="311" t="s">
        <v>154</v>
      </c>
      <c r="O2" s="307"/>
    </row>
    <row r="3" spans="1:15" s="223" customFormat="1" ht="21" customHeight="1">
      <c r="A3" s="337" t="s">
        <v>31</v>
      </c>
      <c r="B3" s="338"/>
      <c r="C3" s="339" t="s">
        <v>148</v>
      </c>
      <c r="D3" s="339" t="s">
        <v>148</v>
      </c>
      <c r="E3" s="339" t="s">
        <v>148</v>
      </c>
      <c r="F3" s="339" t="s">
        <v>140</v>
      </c>
      <c r="G3" s="339" t="s">
        <v>140</v>
      </c>
      <c r="H3" s="339" t="s">
        <v>140</v>
      </c>
      <c r="I3" s="339" t="s">
        <v>291</v>
      </c>
      <c r="J3" s="339" t="s">
        <v>151</v>
      </c>
      <c r="K3" s="339" t="s">
        <v>154</v>
      </c>
      <c r="L3" s="340" t="s">
        <v>64</v>
      </c>
      <c r="M3" s="341" t="s">
        <v>110</v>
      </c>
      <c r="N3" s="312" t="s">
        <v>155</v>
      </c>
      <c r="O3" s="307"/>
    </row>
    <row r="4" spans="1:15" s="223" customFormat="1" ht="15">
      <c r="A4" s="337"/>
      <c r="B4" s="338"/>
      <c r="C4" s="339" t="s">
        <v>156</v>
      </c>
      <c r="D4" s="339" t="s">
        <v>156</v>
      </c>
      <c r="E4" s="339" t="s">
        <v>156</v>
      </c>
      <c r="F4" s="339" t="s">
        <v>156</v>
      </c>
      <c r="G4" s="339" t="s">
        <v>156</v>
      </c>
      <c r="H4" s="339" t="s">
        <v>156</v>
      </c>
      <c r="I4" s="339" t="s">
        <v>156</v>
      </c>
      <c r="J4" s="339" t="s">
        <v>156</v>
      </c>
      <c r="K4" s="339" t="s">
        <v>156</v>
      </c>
      <c r="L4" s="338" t="s">
        <v>125</v>
      </c>
      <c r="M4" s="341" t="s">
        <v>111</v>
      </c>
      <c r="N4" s="313"/>
      <c r="O4" s="307"/>
    </row>
    <row r="5" spans="1:15" s="223" customFormat="1" ht="15.75" thickBot="1">
      <c r="A5" s="337"/>
      <c r="B5" s="338"/>
      <c r="C5" s="339"/>
      <c r="D5" s="339"/>
      <c r="E5" s="339"/>
      <c r="F5" s="339"/>
      <c r="G5" s="342"/>
      <c r="H5" s="339"/>
      <c r="I5" s="339"/>
      <c r="J5" s="343"/>
      <c r="K5" s="343"/>
      <c r="L5" s="338"/>
      <c r="M5" s="341" t="s">
        <v>157</v>
      </c>
      <c r="N5" s="314"/>
      <c r="O5" s="307"/>
    </row>
    <row r="6" spans="1:15" s="223" customFormat="1" ht="29.25" customHeight="1" hidden="1" thickBot="1">
      <c r="A6" s="372" t="s">
        <v>273</v>
      </c>
      <c r="B6" s="373"/>
      <c r="C6" s="344">
        <v>687587.95</v>
      </c>
      <c r="D6" s="344">
        <v>553570.98</v>
      </c>
      <c r="E6" s="342" t="e">
        <f>C6-D6+#REF!</f>
        <v>#REF!</v>
      </c>
      <c r="F6" s="344"/>
      <c r="G6" s="345"/>
      <c r="H6" s="345">
        <f>F6-G6</f>
        <v>0</v>
      </c>
      <c r="I6" s="345"/>
      <c r="J6" s="345">
        <f>D6+G6</f>
        <v>553570.98</v>
      </c>
      <c r="K6" s="345" t="e">
        <f>H6+E6</f>
        <v>#REF!</v>
      </c>
      <c r="L6" s="346" t="s">
        <v>265</v>
      </c>
      <c r="M6" s="347">
        <f aca="true" t="shared" si="0" ref="M6:M17">C6+F6</f>
        <v>687587.95</v>
      </c>
      <c r="N6" s="315"/>
      <c r="O6" s="307"/>
    </row>
    <row r="7" spans="1:15" s="223" customFormat="1" ht="35.25" customHeight="1">
      <c r="A7" s="348">
        <v>1</v>
      </c>
      <c r="B7" s="346" t="s">
        <v>272</v>
      </c>
      <c r="C7" s="344">
        <v>215265.04</v>
      </c>
      <c r="D7" s="344">
        <v>206707.83</v>
      </c>
      <c r="E7" s="342">
        <f>C7-D7</f>
        <v>8557.210000000021</v>
      </c>
      <c r="F7" s="344">
        <v>155650.51</v>
      </c>
      <c r="G7" s="344">
        <v>155650.51</v>
      </c>
      <c r="H7" s="344">
        <v>0</v>
      </c>
      <c r="I7" s="344">
        <f>C7+F7</f>
        <v>370915.55000000005</v>
      </c>
      <c r="J7" s="345">
        <f>D7+G7</f>
        <v>362358.33999999997</v>
      </c>
      <c r="K7" s="345">
        <f>I7-J7</f>
        <v>8557.21000000008</v>
      </c>
      <c r="L7" s="366" t="s">
        <v>294</v>
      </c>
      <c r="M7" s="347">
        <f t="shared" si="0"/>
        <v>370915.55000000005</v>
      </c>
      <c r="N7" s="315"/>
      <c r="O7" s="307"/>
    </row>
    <row r="8" spans="1:15" s="223" customFormat="1" ht="41.25" customHeight="1" thickBot="1">
      <c r="A8" s="337">
        <v>2</v>
      </c>
      <c r="B8" s="349" t="s">
        <v>149</v>
      </c>
      <c r="C8" s="350">
        <v>11798.47</v>
      </c>
      <c r="D8" s="350">
        <v>11314.04</v>
      </c>
      <c r="E8" s="342">
        <f>C8-D8</f>
        <v>484.4299999999985</v>
      </c>
      <c r="F8" s="350">
        <f>0</f>
        <v>0</v>
      </c>
      <c r="G8" s="342">
        <v>0</v>
      </c>
      <c r="H8" s="342">
        <f>F8-G8</f>
        <v>0</v>
      </c>
      <c r="I8" s="344">
        <f aca="true" t="shared" si="1" ref="I8:I17">C8+F8</f>
        <v>11798.47</v>
      </c>
      <c r="J8" s="342">
        <f>D8+G8</f>
        <v>11314.04</v>
      </c>
      <c r="K8" s="345">
        <f aca="true" t="shared" si="2" ref="K8:K17">I8-J8</f>
        <v>484.4299999999985</v>
      </c>
      <c r="L8" s="367" t="s">
        <v>159</v>
      </c>
      <c r="M8" s="351">
        <f t="shared" si="0"/>
        <v>11798.47</v>
      </c>
      <c r="N8" s="316">
        <f>M8-D8</f>
        <v>484.4299999999985</v>
      </c>
      <c r="O8" s="307"/>
    </row>
    <row r="9" spans="1:15" s="223" customFormat="1" ht="35.25" customHeight="1" thickBot="1">
      <c r="A9" s="348">
        <v>3</v>
      </c>
      <c r="B9" s="352" t="s">
        <v>266</v>
      </c>
      <c r="C9" s="350">
        <v>117697.08</v>
      </c>
      <c r="D9" s="350">
        <v>112738.68</v>
      </c>
      <c r="E9" s="342">
        <f>C9-D9</f>
        <v>4958.400000000009</v>
      </c>
      <c r="F9" s="350">
        <v>87487.87</v>
      </c>
      <c r="G9" s="342">
        <f>F9</f>
        <v>87487.87</v>
      </c>
      <c r="H9" s="342">
        <f>F9-G9</f>
        <v>0</v>
      </c>
      <c r="I9" s="344">
        <f t="shared" si="1"/>
        <v>205184.95</v>
      </c>
      <c r="J9" s="345">
        <f>D9+G9</f>
        <v>200226.55</v>
      </c>
      <c r="K9" s="345">
        <f t="shared" si="2"/>
        <v>4958.400000000023</v>
      </c>
      <c r="L9" s="366" t="s">
        <v>159</v>
      </c>
      <c r="M9" s="351">
        <f t="shared" si="0"/>
        <v>205184.95</v>
      </c>
      <c r="N9" s="317"/>
      <c r="O9" s="307"/>
    </row>
    <row r="10" spans="1:15" s="223" customFormat="1" ht="36.75" customHeight="1">
      <c r="A10" s="348">
        <v>4</v>
      </c>
      <c r="B10" s="353" t="s">
        <v>267</v>
      </c>
      <c r="C10" s="350">
        <v>31074.24</v>
      </c>
      <c r="D10" s="350">
        <v>30311.22</v>
      </c>
      <c r="E10" s="342">
        <f aca="true" t="shared" si="3" ref="E10:E17">C10-D10</f>
        <v>763.0200000000004</v>
      </c>
      <c r="F10" s="350">
        <v>22770.81</v>
      </c>
      <c r="G10" s="342">
        <v>22770.81</v>
      </c>
      <c r="H10" s="342">
        <f aca="true" t="shared" si="4" ref="H10:H17">F10-G10</f>
        <v>0</v>
      </c>
      <c r="I10" s="344">
        <f t="shared" si="1"/>
        <v>53845.05</v>
      </c>
      <c r="J10" s="342">
        <f aca="true" t="shared" si="5" ref="J10:J15">D10+G10</f>
        <v>53082.03</v>
      </c>
      <c r="K10" s="345">
        <f t="shared" si="2"/>
        <v>763.0200000000041</v>
      </c>
      <c r="L10" s="367" t="s">
        <v>159</v>
      </c>
      <c r="M10" s="351">
        <f t="shared" si="0"/>
        <v>53845.05</v>
      </c>
      <c r="N10" s="317">
        <f>M10-D10</f>
        <v>23533.83</v>
      </c>
      <c r="O10" s="307"/>
    </row>
    <row r="11" spans="1:15" s="223" customFormat="1" ht="32.25" customHeight="1">
      <c r="A11" s="354">
        <v>5</v>
      </c>
      <c r="B11" s="353" t="s">
        <v>264</v>
      </c>
      <c r="C11" s="350">
        <v>4723.62</v>
      </c>
      <c r="D11" s="350">
        <v>4505.92</v>
      </c>
      <c r="E11" s="342">
        <f t="shared" si="3"/>
        <v>217.69999999999982</v>
      </c>
      <c r="F11" s="350">
        <v>0</v>
      </c>
      <c r="G11" s="342">
        <v>0</v>
      </c>
      <c r="H11" s="342">
        <f t="shared" si="4"/>
        <v>0</v>
      </c>
      <c r="I11" s="344">
        <f t="shared" si="1"/>
        <v>4723.62</v>
      </c>
      <c r="J11" s="342">
        <f t="shared" si="5"/>
        <v>4505.92</v>
      </c>
      <c r="K11" s="345">
        <f t="shared" si="2"/>
        <v>217.69999999999982</v>
      </c>
      <c r="L11" s="367" t="s">
        <v>150</v>
      </c>
      <c r="M11" s="351">
        <f t="shared" si="0"/>
        <v>4723.62</v>
      </c>
      <c r="N11" s="313">
        <f>M11-D11</f>
        <v>217.69999999999982</v>
      </c>
      <c r="O11" s="307"/>
    </row>
    <row r="12" spans="1:15" s="298" customFormat="1" ht="30.75" customHeight="1">
      <c r="A12" s="337">
        <v>7</v>
      </c>
      <c r="B12" s="353" t="s">
        <v>283</v>
      </c>
      <c r="C12" s="350">
        <v>30387.7</v>
      </c>
      <c r="D12" s="350">
        <v>30327.06</v>
      </c>
      <c r="E12" s="344">
        <f>C12-D12</f>
        <v>60.63999999999942</v>
      </c>
      <c r="F12" s="344">
        <v>0</v>
      </c>
      <c r="G12" s="350">
        <v>0</v>
      </c>
      <c r="H12" s="355">
        <v>0</v>
      </c>
      <c r="I12" s="344">
        <f t="shared" si="1"/>
        <v>30387.7</v>
      </c>
      <c r="J12" s="355">
        <v>0</v>
      </c>
      <c r="K12" s="345">
        <f t="shared" si="2"/>
        <v>30387.7</v>
      </c>
      <c r="L12" s="367" t="s">
        <v>282</v>
      </c>
      <c r="M12" s="350">
        <f>C12</f>
        <v>30387.7</v>
      </c>
      <c r="N12" s="307"/>
      <c r="O12" s="318"/>
    </row>
    <row r="13" spans="1:15" s="223" customFormat="1" ht="30.75" customHeight="1">
      <c r="A13" s="348">
        <v>6</v>
      </c>
      <c r="B13" s="353" t="s">
        <v>268</v>
      </c>
      <c r="C13" s="350">
        <v>13097.44</v>
      </c>
      <c r="D13" s="350">
        <v>12484.65</v>
      </c>
      <c r="E13" s="342">
        <f t="shared" si="3"/>
        <v>612.7900000000009</v>
      </c>
      <c r="F13" s="350">
        <v>0</v>
      </c>
      <c r="G13" s="342">
        <v>0</v>
      </c>
      <c r="H13" s="342">
        <f t="shared" si="4"/>
        <v>0</v>
      </c>
      <c r="I13" s="344">
        <f t="shared" si="1"/>
        <v>13097.44</v>
      </c>
      <c r="J13" s="342">
        <f t="shared" si="5"/>
        <v>12484.65</v>
      </c>
      <c r="K13" s="345">
        <f t="shared" si="2"/>
        <v>612.7900000000009</v>
      </c>
      <c r="L13" s="364" t="s">
        <v>152</v>
      </c>
      <c r="M13" s="351">
        <f t="shared" si="0"/>
        <v>13097.44</v>
      </c>
      <c r="N13" s="313">
        <f>M13-D13</f>
        <v>612.7900000000009</v>
      </c>
      <c r="O13" s="307"/>
    </row>
    <row r="14" spans="1:15" s="223" customFormat="1" ht="39" customHeight="1">
      <c r="A14" s="354">
        <v>7</v>
      </c>
      <c r="B14" s="353" t="s">
        <v>269</v>
      </c>
      <c r="C14" s="350">
        <v>64714.05</v>
      </c>
      <c r="D14" s="350">
        <v>61508.95</v>
      </c>
      <c r="E14" s="342">
        <f t="shared" si="3"/>
        <v>3205.100000000006</v>
      </c>
      <c r="F14" s="350">
        <v>0</v>
      </c>
      <c r="G14" s="342">
        <v>0</v>
      </c>
      <c r="H14" s="342">
        <f t="shared" si="4"/>
        <v>0</v>
      </c>
      <c r="I14" s="344">
        <f t="shared" si="1"/>
        <v>64714.05</v>
      </c>
      <c r="J14" s="342">
        <f>D14+G14</f>
        <v>61508.95</v>
      </c>
      <c r="K14" s="345">
        <f t="shared" si="2"/>
        <v>3205.100000000006</v>
      </c>
      <c r="L14" s="367" t="s">
        <v>160</v>
      </c>
      <c r="M14" s="351">
        <f t="shared" si="0"/>
        <v>64714.05</v>
      </c>
      <c r="N14" s="313">
        <f>M14-D14</f>
        <v>3205.100000000006</v>
      </c>
      <c r="O14" s="307"/>
    </row>
    <row r="15" spans="1:15" s="223" customFormat="1" ht="27.75" customHeight="1">
      <c r="A15" s="348">
        <v>8</v>
      </c>
      <c r="B15" s="346" t="s">
        <v>277</v>
      </c>
      <c r="C15" s="356">
        <v>37554.48</v>
      </c>
      <c r="D15" s="356">
        <v>35627.05</v>
      </c>
      <c r="E15" s="342">
        <f t="shared" si="3"/>
        <v>1927.4300000000003</v>
      </c>
      <c r="F15" s="356">
        <v>0</v>
      </c>
      <c r="G15" s="345">
        <f>F15</f>
        <v>0</v>
      </c>
      <c r="H15" s="345">
        <f t="shared" si="4"/>
        <v>0</v>
      </c>
      <c r="I15" s="344">
        <f t="shared" si="1"/>
        <v>37554.48</v>
      </c>
      <c r="J15" s="345">
        <f t="shared" si="5"/>
        <v>35627.05</v>
      </c>
      <c r="K15" s="345">
        <f t="shared" si="2"/>
        <v>1927.4300000000003</v>
      </c>
      <c r="L15" s="366" t="s">
        <v>159</v>
      </c>
      <c r="M15" s="347">
        <f t="shared" si="0"/>
        <v>37554.48</v>
      </c>
      <c r="N15" s="313"/>
      <c r="O15" s="307"/>
    </row>
    <row r="16" spans="1:15" s="223" customFormat="1" ht="27.75" customHeight="1">
      <c r="A16" s="354">
        <v>9</v>
      </c>
      <c r="B16" s="346" t="s">
        <v>79</v>
      </c>
      <c r="C16" s="356">
        <v>0</v>
      </c>
      <c r="D16" s="356">
        <v>0</v>
      </c>
      <c r="E16" s="342">
        <f>C16-D16</f>
        <v>0</v>
      </c>
      <c r="F16" s="356">
        <v>0</v>
      </c>
      <c r="G16" s="345">
        <f>F16</f>
        <v>0</v>
      </c>
      <c r="H16" s="345">
        <f>F16-G16</f>
        <v>0</v>
      </c>
      <c r="I16" s="344">
        <f t="shared" si="1"/>
        <v>0</v>
      </c>
      <c r="J16" s="345">
        <f>D16+G16</f>
        <v>0</v>
      </c>
      <c r="K16" s="345">
        <f t="shared" si="2"/>
        <v>0</v>
      </c>
      <c r="L16" s="366"/>
      <c r="M16" s="347">
        <v>17.01</v>
      </c>
      <c r="N16" s="313"/>
      <c r="O16" s="307"/>
    </row>
    <row r="17" spans="1:15" s="223" customFormat="1" ht="27.75" customHeight="1">
      <c r="A17" s="354">
        <v>9</v>
      </c>
      <c r="B17" s="346" t="s">
        <v>0</v>
      </c>
      <c r="C17" s="356">
        <v>17162.4</v>
      </c>
      <c r="D17" s="356">
        <v>16881.37</v>
      </c>
      <c r="E17" s="342">
        <f t="shared" si="3"/>
        <v>281.0300000000025</v>
      </c>
      <c r="F17" s="356">
        <v>0</v>
      </c>
      <c r="G17" s="345">
        <f>F17</f>
        <v>0</v>
      </c>
      <c r="H17" s="345">
        <f t="shared" si="4"/>
        <v>0</v>
      </c>
      <c r="I17" s="344">
        <f t="shared" si="1"/>
        <v>17162.4</v>
      </c>
      <c r="J17" s="345">
        <f>D17+G17</f>
        <v>16881.37</v>
      </c>
      <c r="K17" s="345">
        <f t="shared" si="2"/>
        <v>281.0300000000025</v>
      </c>
      <c r="L17" s="366"/>
      <c r="M17" s="347">
        <f t="shared" si="0"/>
        <v>17162.4</v>
      </c>
      <c r="N17" s="313"/>
      <c r="O17" s="307"/>
    </row>
    <row r="18" spans="1:15" s="223" customFormat="1" ht="15" customHeight="1" thickBot="1">
      <c r="A18" s="337"/>
      <c r="B18" s="338" t="s">
        <v>295</v>
      </c>
      <c r="C18" s="350"/>
      <c r="D18" s="357"/>
      <c r="E18" s="358"/>
      <c r="F18" s="357"/>
      <c r="G18" s="358"/>
      <c r="H18" s="358"/>
      <c r="I18" s="358"/>
      <c r="J18" s="358"/>
      <c r="K18" s="358"/>
      <c r="L18" s="368"/>
      <c r="M18" s="359"/>
      <c r="N18" s="313"/>
      <c r="O18" s="307"/>
    </row>
    <row r="19" spans="1:15" s="223" customFormat="1" ht="18" customHeight="1" thickBot="1">
      <c r="A19" s="337"/>
      <c r="B19" s="360" t="s">
        <v>147</v>
      </c>
      <c r="C19" s="361">
        <f>SUM(C7:C17)</f>
        <v>543474.52</v>
      </c>
      <c r="D19" s="361">
        <f>SUM(D6:D18)</f>
        <v>1075977.7500000002</v>
      </c>
      <c r="E19" s="361">
        <f>SUM(E7:E17)</f>
        <v>21067.750000000036</v>
      </c>
      <c r="F19" s="361">
        <f>SUM(F7:F17)</f>
        <v>265909.19</v>
      </c>
      <c r="G19" s="361">
        <f>SUM(G7:G17)</f>
        <v>265909.19</v>
      </c>
      <c r="H19" s="361">
        <f>SUM(H8:H15)+H7</f>
        <v>0</v>
      </c>
      <c r="I19" s="361">
        <f>SUM(I7:I17)</f>
        <v>809383.71</v>
      </c>
      <c r="J19" s="361">
        <f>SUM(J7:J17)</f>
        <v>757988.9</v>
      </c>
      <c r="K19" s="361">
        <f>SUM(K7:K17)</f>
        <v>51394.810000000114</v>
      </c>
      <c r="L19" s="369"/>
      <c r="M19" s="363">
        <f>SUM(M7:M17)</f>
        <v>809400.72</v>
      </c>
      <c r="N19" s="319">
        <f>SUM(N8:N18)+N7</f>
        <v>28053.85000000001</v>
      </c>
      <c r="O19" s="307"/>
    </row>
    <row r="20" spans="1:15" s="223" customFormat="1" ht="22.5" customHeight="1" thickBot="1">
      <c r="A20" s="337">
        <v>10</v>
      </c>
      <c r="B20" s="338" t="s">
        <v>280</v>
      </c>
      <c r="C20" s="350">
        <v>461688.85</v>
      </c>
      <c r="D20" s="350">
        <f>353063.36+100.2</f>
        <v>353163.56</v>
      </c>
      <c r="E20" s="342">
        <f>C20-D20</f>
        <v>108525.28999999998</v>
      </c>
      <c r="F20" s="350">
        <v>321766.65</v>
      </c>
      <c r="G20" s="342">
        <v>260836</v>
      </c>
      <c r="H20" s="342">
        <f>F20-G20</f>
        <v>60930.65000000002</v>
      </c>
      <c r="I20" s="342">
        <f aca="true" t="shared" si="6" ref="I20:K21">C20+F20</f>
        <v>783455.5</v>
      </c>
      <c r="J20" s="342">
        <f t="shared" si="6"/>
        <v>613999.56</v>
      </c>
      <c r="K20" s="342">
        <f t="shared" si="6"/>
        <v>169455.94</v>
      </c>
      <c r="L20" s="364" t="s">
        <v>286</v>
      </c>
      <c r="M20" s="351">
        <v>783455.5</v>
      </c>
      <c r="N20" s="317">
        <f aca="true" t="shared" si="7" ref="N20:N26">M20-D20</f>
        <v>430291.94</v>
      </c>
      <c r="O20" s="320"/>
    </row>
    <row r="21" spans="1:15" s="223" customFormat="1" ht="22.5" customHeight="1" thickBot="1">
      <c r="A21" s="337">
        <v>10</v>
      </c>
      <c r="B21" s="338" t="s">
        <v>281</v>
      </c>
      <c r="C21" s="350">
        <f>130641.4+3439.54</f>
        <v>134080.94</v>
      </c>
      <c r="D21" s="350">
        <f>129290.03+3181.7</f>
        <v>132471.73</v>
      </c>
      <c r="E21" s="342">
        <f>C21-D21</f>
        <v>1609.2099999999919</v>
      </c>
      <c r="F21" s="350">
        <v>555</v>
      </c>
      <c r="G21" s="342">
        <v>555</v>
      </c>
      <c r="H21" s="342">
        <f>F21-G21</f>
        <v>0</v>
      </c>
      <c r="I21" s="342">
        <f t="shared" si="6"/>
        <v>134635.94</v>
      </c>
      <c r="J21" s="342">
        <f t="shared" si="6"/>
        <v>133026.73</v>
      </c>
      <c r="K21" s="342">
        <f t="shared" si="6"/>
        <v>1609.2099999999919</v>
      </c>
      <c r="L21" s="364" t="s">
        <v>286</v>
      </c>
      <c r="M21" s="351">
        <v>134635.94</v>
      </c>
      <c r="N21" s="317">
        <f t="shared" si="7"/>
        <v>2164.209999999992</v>
      </c>
      <c r="O21" s="320"/>
    </row>
    <row r="22" spans="1:15" s="223" customFormat="1" ht="22.5" customHeight="1" thickBot="1">
      <c r="A22" s="337">
        <v>10</v>
      </c>
      <c r="B22" s="338" t="s">
        <v>258</v>
      </c>
      <c r="C22" s="350">
        <f>50320.92+1384.19</f>
        <v>51705.11</v>
      </c>
      <c r="D22" s="350">
        <f>48134.7+1173.6</f>
        <v>49308.299999999996</v>
      </c>
      <c r="E22" s="342">
        <f>C22-D22</f>
        <v>2396.810000000005</v>
      </c>
      <c r="F22" s="350">
        <v>2589.43</v>
      </c>
      <c r="G22" s="342">
        <v>1611.97</v>
      </c>
      <c r="H22" s="342">
        <f>F22-G22</f>
        <v>977.4599999999998</v>
      </c>
      <c r="I22" s="342">
        <f>C22+F22</f>
        <v>54294.54</v>
      </c>
      <c r="J22" s="342">
        <f aca="true" t="shared" si="8" ref="J22:K26">D22+G22</f>
        <v>50920.27</v>
      </c>
      <c r="K22" s="342">
        <f t="shared" si="8"/>
        <v>3374.270000000005</v>
      </c>
      <c r="L22" s="364" t="s">
        <v>287</v>
      </c>
      <c r="M22" s="351">
        <v>71348.82</v>
      </c>
      <c r="N22" s="317">
        <f t="shared" si="7"/>
        <v>22040.52000000001</v>
      </c>
      <c r="O22" s="320"/>
    </row>
    <row r="23" spans="1:15" s="223" customFormat="1" ht="22.5" customHeight="1">
      <c r="A23" s="337">
        <v>10</v>
      </c>
      <c r="B23" s="338" t="s">
        <v>292</v>
      </c>
      <c r="C23" s="350"/>
      <c r="D23" s="350"/>
      <c r="E23" s="342"/>
      <c r="F23" s="350"/>
      <c r="G23" s="342"/>
      <c r="H23" s="342"/>
      <c r="I23" s="342"/>
      <c r="J23" s="342"/>
      <c r="K23" s="342"/>
      <c r="L23" s="364">
        <v>17054.46</v>
      </c>
      <c r="M23" s="351"/>
      <c r="N23" s="317">
        <f t="shared" si="7"/>
        <v>0</v>
      </c>
      <c r="O23" s="320"/>
    </row>
    <row r="24" spans="1:15" s="223" customFormat="1" ht="22.5" customHeight="1" thickBot="1">
      <c r="A24" s="337">
        <v>11</v>
      </c>
      <c r="B24" s="338" t="s">
        <v>259</v>
      </c>
      <c r="C24" s="350">
        <v>88998.08</v>
      </c>
      <c r="D24" s="350">
        <v>86330.14</v>
      </c>
      <c r="E24" s="342">
        <f>C24-D24</f>
        <v>2667.9400000000023</v>
      </c>
      <c r="F24" s="350">
        <v>3887.89</v>
      </c>
      <c r="G24" s="355">
        <v>1402.69</v>
      </c>
      <c r="H24" s="342">
        <f>F24-G24</f>
        <v>2485.2</v>
      </c>
      <c r="I24" s="342">
        <f>C24+F24</f>
        <v>92885.97</v>
      </c>
      <c r="J24" s="342">
        <f t="shared" si="8"/>
        <v>87732.83</v>
      </c>
      <c r="K24" s="342">
        <f t="shared" si="8"/>
        <v>5153.140000000002</v>
      </c>
      <c r="L24" s="364" t="s">
        <v>287</v>
      </c>
      <c r="M24" s="351">
        <v>113981.85</v>
      </c>
      <c r="N24" s="314">
        <f t="shared" si="7"/>
        <v>27651.710000000006</v>
      </c>
      <c r="O24" s="307"/>
    </row>
    <row r="25" spans="1:15" s="223" customFormat="1" ht="22.5" customHeight="1" thickBot="1">
      <c r="A25" s="337">
        <v>11</v>
      </c>
      <c r="B25" s="338" t="s">
        <v>293</v>
      </c>
      <c r="C25" s="350"/>
      <c r="D25" s="350"/>
      <c r="E25" s="342"/>
      <c r="F25" s="350"/>
      <c r="G25" s="355"/>
      <c r="H25" s="342"/>
      <c r="I25" s="342"/>
      <c r="J25" s="342"/>
      <c r="K25" s="342"/>
      <c r="L25" s="370">
        <v>21096.03</v>
      </c>
      <c r="M25" s="351"/>
      <c r="N25" s="314">
        <f t="shared" si="7"/>
        <v>0</v>
      </c>
      <c r="O25" s="307"/>
    </row>
    <row r="26" spans="1:15" s="223" customFormat="1" ht="22.5" customHeight="1">
      <c r="A26" s="337">
        <v>12</v>
      </c>
      <c r="B26" s="365" t="s">
        <v>260</v>
      </c>
      <c r="C26" s="350">
        <v>22696.05</v>
      </c>
      <c r="D26" s="350">
        <v>16751.29</v>
      </c>
      <c r="E26" s="342">
        <f>C26-D26</f>
        <v>5944.759999999998</v>
      </c>
      <c r="F26" s="350">
        <v>10760.34</v>
      </c>
      <c r="G26" s="355">
        <v>9334.45</v>
      </c>
      <c r="H26" s="342">
        <f>F26-G26</f>
        <v>1425.8899999999994</v>
      </c>
      <c r="I26" s="342">
        <f>C26+F26</f>
        <v>33456.39</v>
      </c>
      <c r="J26" s="342">
        <f t="shared" si="8"/>
        <v>26085.74</v>
      </c>
      <c r="K26" s="342">
        <f t="shared" si="8"/>
        <v>7370.649999999998</v>
      </c>
      <c r="L26" s="367" t="s">
        <v>288</v>
      </c>
      <c r="M26" s="351">
        <v>38160.6</v>
      </c>
      <c r="N26" s="317">
        <f t="shared" si="7"/>
        <v>21409.309999999998</v>
      </c>
      <c r="O26" s="307"/>
    </row>
    <row r="27" spans="1:15" s="223" customFormat="1" ht="18" customHeight="1" thickBot="1">
      <c r="A27" s="337"/>
      <c r="B27" s="360" t="s">
        <v>161</v>
      </c>
      <c r="C27" s="361">
        <f>SUM(C20:C26)</f>
        <v>759169.03</v>
      </c>
      <c r="D27" s="361">
        <f>SUM(D20:D26)</f>
        <v>638025.0200000001</v>
      </c>
      <c r="E27" s="361">
        <f>SUM(E20:E26)</f>
        <v>121144.00999999997</v>
      </c>
      <c r="F27" s="361">
        <f aca="true" t="shared" si="9" ref="F27:M27">SUM(F20:F26)</f>
        <v>339559.31000000006</v>
      </c>
      <c r="G27" s="361">
        <f t="shared" si="9"/>
        <v>273740.11</v>
      </c>
      <c r="H27" s="361">
        <f t="shared" si="9"/>
        <v>65819.20000000001</v>
      </c>
      <c r="I27" s="361">
        <f t="shared" si="9"/>
        <v>1098728.3399999999</v>
      </c>
      <c r="J27" s="361">
        <f t="shared" si="9"/>
        <v>911765.13</v>
      </c>
      <c r="K27" s="361">
        <f t="shared" si="9"/>
        <v>186963.21000000002</v>
      </c>
      <c r="L27" s="361"/>
      <c r="M27" s="361">
        <f t="shared" si="9"/>
        <v>1141582.7100000002</v>
      </c>
      <c r="N27" s="314"/>
      <c r="O27" s="307"/>
    </row>
    <row r="28" spans="1:15" s="223" customFormat="1" ht="18" customHeight="1" thickBot="1">
      <c r="A28" s="337"/>
      <c r="B28" s="360" t="s">
        <v>77</v>
      </c>
      <c r="C28" s="361">
        <f>C19+C27</f>
        <v>1302643.55</v>
      </c>
      <c r="D28" s="361">
        <f aca="true" t="shared" si="10" ref="D28:K28">D19+D27</f>
        <v>1714002.7700000005</v>
      </c>
      <c r="E28" s="361">
        <f t="shared" si="10"/>
        <v>142211.76</v>
      </c>
      <c r="F28" s="361">
        <f t="shared" si="10"/>
        <v>605468.5</v>
      </c>
      <c r="G28" s="361">
        <f t="shared" si="10"/>
        <v>539649.3</v>
      </c>
      <c r="H28" s="361">
        <f t="shared" si="10"/>
        <v>65819.20000000001</v>
      </c>
      <c r="I28" s="361">
        <f>I19+I27</f>
        <v>1908112.0499999998</v>
      </c>
      <c r="J28" s="361">
        <f>J19+J27</f>
        <v>1669754.03</v>
      </c>
      <c r="K28" s="361">
        <f t="shared" si="10"/>
        <v>238358.02000000014</v>
      </c>
      <c r="L28" s="362"/>
      <c r="M28" s="363">
        <f>M19+M27</f>
        <v>1950983.4300000002</v>
      </c>
      <c r="N28" s="319">
        <f>SUM(N19:N27)</f>
        <v>531611.54</v>
      </c>
      <c r="O28" s="307"/>
    </row>
    <row r="29" spans="1:15" s="199" customFormat="1" ht="15" hidden="1">
      <c r="A29" s="375" t="s">
        <v>263</v>
      </c>
      <c r="B29" s="375"/>
      <c r="C29" s="375"/>
      <c r="D29" s="375"/>
      <c r="E29" s="375"/>
      <c r="F29" s="321"/>
      <c r="G29" s="374">
        <v>186515.87</v>
      </c>
      <c r="H29" s="322"/>
      <c r="I29" s="322"/>
      <c r="J29" s="323"/>
      <c r="K29" s="323"/>
      <c r="L29" s="324"/>
      <c r="M29" s="325"/>
      <c r="N29" s="326"/>
      <c r="O29" s="307"/>
    </row>
    <row r="30" spans="1:15" s="199" customFormat="1" ht="15" hidden="1">
      <c r="A30" s="376"/>
      <c r="B30" s="376"/>
      <c r="C30" s="376"/>
      <c r="D30" s="376"/>
      <c r="E30" s="376"/>
      <c r="F30" s="321"/>
      <c r="G30" s="374"/>
      <c r="H30" s="322"/>
      <c r="I30" s="322"/>
      <c r="J30" s="323"/>
      <c r="K30" s="323"/>
      <c r="L30" s="324"/>
      <c r="M30" s="325"/>
      <c r="N30" s="326"/>
      <c r="O30" s="307"/>
    </row>
    <row r="31" spans="1:15" ht="44.25" customHeight="1" hidden="1">
      <c r="A31" s="376"/>
      <c r="B31" s="376"/>
      <c r="C31" s="376"/>
      <c r="D31" s="376"/>
      <c r="E31" s="376"/>
      <c r="F31" s="327"/>
      <c r="G31" s="327"/>
      <c r="H31" s="327"/>
      <c r="I31" s="327"/>
      <c r="J31" s="328"/>
      <c r="K31" s="328"/>
      <c r="L31" s="307"/>
      <c r="M31" s="329"/>
      <c r="N31" s="306"/>
      <c r="O31" s="307"/>
    </row>
    <row r="32" ht="12.75">
      <c r="B32" s="331"/>
    </row>
    <row r="36" spans="8:9" ht="12.75">
      <c r="H36" s="334"/>
      <c r="I36" s="334"/>
    </row>
  </sheetData>
  <sheetProtection/>
  <mergeCells count="4">
    <mergeCell ref="B1:M1"/>
    <mergeCell ref="A6:B6"/>
    <mergeCell ref="G29:G30"/>
    <mergeCell ref="A29:E31"/>
  </mergeCells>
  <printOptions/>
  <pageMargins left="0.15748031496062992" right="0.35433070866141736" top="0.3937007874015748" bottom="0.3937007874015748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7.75390625" style="0" customWidth="1"/>
    <col min="4" max="4" width="17.125" style="0" customWidth="1"/>
  </cols>
  <sheetData>
    <row r="1" spans="1:4" ht="20.25">
      <c r="A1" s="377" t="s">
        <v>271</v>
      </c>
      <c r="B1" s="377"/>
      <c r="C1" s="377"/>
      <c r="D1" s="377"/>
    </row>
    <row r="2" spans="1:4" ht="79.5" customHeight="1">
      <c r="A2" s="239" t="s">
        <v>270</v>
      </c>
      <c r="B2" s="240" t="s">
        <v>195</v>
      </c>
      <c r="C2" s="239" t="s">
        <v>284</v>
      </c>
      <c r="D2" s="239" t="s">
        <v>285</v>
      </c>
    </row>
    <row r="3" spans="1:4" s="223" customFormat="1" ht="35.25" customHeight="1">
      <c r="A3" s="264">
        <v>1</v>
      </c>
      <c r="B3" s="257" t="s">
        <v>272</v>
      </c>
      <c r="C3" s="255">
        <v>9.59</v>
      </c>
      <c r="D3" s="255">
        <v>10.39</v>
      </c>
    </row>
    <row r="4" spans="1:4" s="223" customFormat="1" ht="41.25" customHeight="1">
      <c r="A4" s="246">
        <v>2</v>
      </c>
      <c r="B4" s="281" t="s">
        <v>149</v>
      </c>
      <c r="C4" s="261">
        <v>0.53</v>
      </c>
      <c r="D4" s="261">
        <v>0.56</v>
      </c>
    </row>
    <row r="5" spans="1:4" s="223" customFormat="1" ht="18" customHeight="1">
      <c r="A5" s="264">
        <v>3</v>
      </c>
      <c r="B5" s="378" t="s">
        <v>266</v>
      </c>
      <c r="C5" s="380">
        <v>5.08</v>
      </c>
      <c r="D5" s="380">
        <v>5.84</v>
      </c>
    </row>
    <row r="6" spans="1:4" s="223" customFormat="1" ht="13.5" customHeight="1">
      <c r="A6" s="267"/>
      <c r="B6" s="379"/>
      <c r="C6" s="381"/>
      <c r="D6" s="381"/>
    </row>
    <row r="7" spans="1:4" s="223" customFormat="1" ht="36.75" customHeight="1">
      <c r="A7" s="264">
        <v>4</v>
      </c>
      <c r="B7" s="292" t="s">
        <v>267</v>
      </c>
      <c r="C7" s="261">
        <v>1.41</v>
      </c>
      <c r="D7" s="261">
        <v>1.52</v>
      </c>
    </row>
    <row r="8" spans="1:4" s="223" customFormat="1" ht="32.25" customHeight="1">
      <c r="A8" s="267">
        <v>5</v>
      </c>
      <c r="B8" s="292" t="s">
        <v>264</v>
      </c>
      <c r="C8" s="261">
        <v>1.5</v>
      </c>
      <c r="D8" s="261">
        <v>1.5</v>
      </c>
    </row>
    <row r="9" spans="1:4" s="298" customFormat="1" ht="30.75" customHeight="1">
      <c r="A9" s="246">
        <v>7</v>
      </c>
      <c r="B9" s="292" t="s">
        <v>283</v>
      </c>
      <c r="C9" s="261">
        <v>5635.09</v>
      </c>
      <c r="D9" s="297">
        <v>5747.79</v>
      </c>
    </row>
    <row r="10" spans="1:4" s="223" customFormat="1" ht="30.75" customHeight="1">
      <c r="A10" s="264">
        <v>6</v>
      </c>
      <c r="B10" s="292" t="s">
        <v>268</v>
      </c>
      <c r="C10" s="261">
        <v>0.56</v>
      </c>
      <c r="D10" s="261">
        <v>0.65</v>
      </c>
    </row>
    <row r="11" spans="1:4" s="223" customFormat="1" ht="27.75" customHeight="1">
      <c r="A11" s="267">
        <v>7</v>
      </c>
      <c r="B11" s="292" t="s">
        <v>269</v>
      </c>
      <c r="C11" s="261">
        <v>3</v>
      </c>
      <c r="D11" s="261">
        <v>3</v>
      </c>
    </row>
    <row r="12" spans="1:4" s="223" customFormat="1" ht="27.75" customHeight="1">
      <c r="A12" s="264">
        <v>8</v>
      </c>
      <c r="B12" s="257" t="s">
        <v>277</v>
      </c>
      <c r="C12" s="265">
        <v>1.18</v>
      </c>
      <c r="D12" s="265">
        <v>2.29</v>
      </c>
    </row>
    <row r="13" spans="1:4" s="223" customFormat="1" ht="27.75" customHeight="1">
      <c r="A13" s="267">
        <v>9</v>
      </c>
      <c r="B13" s="257" t="s">
        <v>79</v>
      </c>
      <c r="C13" s="265">
        <v>2.24</v>
      </c>
      <c r="D13" s="265">
        <v>2.24</v>
      </c>
    </row>
    <row r="14" spans="1:4" s="223" customFormat="1" ht="27.75" customHeight="1">
      <c r="A14" s="267">
        <v>9</v>
      </c>
      <c r="B14" s="257" t="s">
        <v>0</v>
      </c>
      <c r="C14" s="265">
        <v>59.3</v>
      </c>
      <c r="D14" s="265">
        <v>63.45</v>
      </c>
    </row>
    <row r="15" spans="1:4" s="223" customFormat="1" ht="18" customHeight="1">
      <c r="A15" s="246">
        <v>10</v>
      </c>
      <c r="B15" s="249" t="s">
        <v>280</v>
      </c>
      <c r="C15" s="261">
        <v>1541.78</v>
      </c>
      <c r="D15" s="261">
        <v>1621.95</v>
      </c>
    </row>
    <row r="16" spans="1:4" s="223" customFormat="1" ht="18" customHeight="1">
      <c r="A16" s="246">
        <v>10</v>
      </c>
      <c r="B16" s="249" t="s">
        <v>281</v>
      </c>
      <c r="C16" s="261">
        <v>92.51</v>
      </c>
      <c r="D16" s="261">
        <v>97.32</v>
      </c>
    </row>
    <row r="17" spans="1:4" s="223" customFormat="1" ht="18" customHeight="1">
      <c r="A17" s="246">
        <v>10</v>
      </c>
      <c r="B17" s="249" t="s">
        <v>258</v>
      </c>
      <c r="C17" s="261">
        <v>23.13</v>
      </c>
      <c r="D17" s="261">
        <v>25.44</v>
      </c>
    </row>
    <row r="18" spans="1:4" s="223" customFormat="1" ht="18" customHeight="1">
      <c r="A18" s="246">
        <v>11</v>
      </c>
      <c r="B18" s="249" t="s">
        <v>259</v>
      </c>
      <c r="C18" s="261">
        <v>23.13</v>
      </c>
      <c r="D18" s="261">
        <v>25.44</v>
      </c>
    </row>
    <row r="19" spans="1:4" s="223" customFormat="1" ht="22.5" customHeight="1">
      <c r="A19" s="246">
        <v>12</v>
      </c>
      <c r="B19" s="294" t="s">
        <v>260</v>
      </c>
      <c r="C19" s="261">
        <v>3.84</v>
      </c>
      <c r="D19" s="261">
        <v>4.12</v>
      </c>
    </row>
  </sheetData>
  <sheetProtection/>
  <mergeCells count="4">
    <mergeCell ref="A1:D1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T15" sqref="T15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382" t="s">
        <v>163</v>
      </c>
      <c r="B2" s="382" t="s">
        <v>164</v>
      </c>
      <c r="C2" s="382" t="s">
        <v>165</v>
      </c>
      <c r="D2" s="382" t="s">
        <v>166</v>
      </c>
      <c r="E2" s="234" t="s">
        <v>167</v>
      </c>
      <c r="F2" s="231" t="s">
        <v>194</v>
      </c>
      <c r="G2" s="382" t="s">
        <v>195</v>
      </c>
      <c r="H2" s="231" t="s">
        <v>196</v>
      </c>
      <c r="I2" s="231" t="s">
        <v>196</v>
      </c>
    </row>
    <row r="3" spans="1:9" ht="38.25" customHeight="1">
      <c r="A3" s="383"/>
      <c r="B3" s="383"/>
      <c r="C3" s="383"/>
      <c r="D3" s="383"/>
      <c r="E3" s="234" t="s">
        <v>168</v>
      </c>
      <c r="F3" s="231" t="s">
        <v>31</v>
      </c>
      <c r="G3" s="383"/>
      <c r="H3" s="231" t="s">
        <v>197</v>
      </c>
      <c r="I3" s="231" t="s">
        <v>198</v>
      </c>
    </row>
    <row r="4" spans="1:9" ht="25.5" customHeight="1">
      <c r="A4" s="383"/>
      <c r="B4" s="383"/>
      <c r="C4" s="383"/>
      <c r="D4" s="383"/>
      <c r="E4" s="234" t="s">
        <v>169</v>
      </c>
      <c r="F4" s="235"/>
      <c r="G4" s="383"/>
      <c r="H4" s="231" t="s">
        <v>198</v>
      </c>
      <c r="I4" s="231" t="s">
        <v>201</v>
      </c>
    </row>
    <row r="5" spans="1:11" ht="26.25" customHeight="1">
      <c r="A5" s="384"/>
      <c r="B5" s="384"/>
      <c r="C5" s="384"/>
      <c r="D5" s="384"/>
      <c r="E5" s="234" t="s">
        <v>170</v>
      </c>
      <c r="F5" s="235"/>
      <c r="G5" s="383"/>
      <c r="H5" s="231" t="s">
        <v>199</v>
      </c>
      <c r="I5" s="231" t="s">
        <v>202</v>
      </c>
      <c r="K5" s="238"/>
    </row>
    <row r="6" spans="1:9" ht="18" customHeight="1">
      <c r="A6" s="231">
        <v>1</v>
      </c>
      <c r="B6" s="231" t="s">
        <v>171</v>
      </c>
      <c r="C6" s="231"/>
      <c r="D6" s="231"/>
      <c r="E6" s="237" t="s">
        <v>172</v>
      </c>
      <c r="F6" s="235"/>
      <c r="G6" s="384"/>
      <c r="H6" s="231" t="s">
        <v>200</v>
      </c>
      <c r="I6" s="231" t="s">
        <v>156</v>
      </c>
    </row>
    <row r="7" spans="1:9" ht="15" customHeight="1">
      <c r="A7" s="236">
        <v>3.1</v>
      </c>
      <c r="B7" s="231" t="s">
        <v>175</v>
      </c>
      <c r="C7" s="236"/>
      <c r="D7" s="236"/>
      <c r="E7" s="386" t="s">
        <v>176</v>
      </c>
      <c r="F7" s="385">
        <v>2</v>
      </c>
      <c r="G7" s="231" t="s">
        <v>203</v>
      </c>
      <c r="H7" s="385">
        <v>9.59</v>
      </c>
      <c r="I7" s="385">
        <v>14.83</v>
      </c>
    </row>
    <row r="8" spans="1:9" ht="19.5" customHeight="1">
      <c r="A8" s="231"/>
      <c r="B8" s="231" t="s">
        <v>180</v>
      </c>
      <c r="C8" s="231" t="s">
        <v>178</v>
      </c>
      <c r="D8" s="231">
        <v>3.55</v>
      </c>
      <c r="E8" s="386"/>
      <c r="F8" s="385"/>
      <c r="G8" s="231" t="s">
        <v>204</v>
      </c>
      <c r="H8" s="385"/>
      <c r="I8" s="385"/>
    </row>
    <row r="9" spans="1:9" ht="19.5" customHeight="1">
      <c r="A9" s="231"/>
      <c r="B9" s="231" t="s">
        <v>181</v>
      </c>
      <c r="C9" s="231" t="s">
        <v>178</v>
      </c>
      <c r="D9" s="231">
        <v>2.14</v>
      </c>
      <c r="E9" s="386"/>
      <c r="F9" s="385"/>
      <c r="G9" s="231" t="s">
        <v>205</v>
      </c>
      <c r="H9" s="385"/>
      <c r="I9" s="385"/>
    </row>
    <row r="10" spans="1:9" ht="19.5" customHeight="1">
      <c r="A10" s="385">
        <v>3.2</v>
      </c>
      <c r="B10" s="231" t="s">
        <v>182</v>
      </c>
      <c r="C10" s="385"/>
      <c r="D10" s="385"/>
      <c r="E10" s="386"/>
      <c r="F10" s="385"/>
      <c r="G10" s="231" t="s">
        <v>206</v>
      </c>
      <c r="H10" s="385"/>
      <c r="I10" s="385"/>
    </row>
    <row r="11" spans="1:9" ht="19.5" customHeight="1">
      <c r="A11" s="385"/>
      <c r="B11" s="231" t="s">
        <v>174</v>
      </c>
      <c r="C11" s="385"/>
      <c r="D11" s="385"/>
      <c r="E11" s="386"/>
      <c r="F11" s="385"/>
      <c r="G11" s="231" t="s">
        <v>207</v>
      </c>
      <c r="H11" s="385"/>
      <c r="I11" s="385"/>
    </row>
    <row r="12" spans="1:9" ht="19.5" customHeight="1">
      <c r="A12" s="231"/>
      <c r="B12" s="231" t="s">
        <v>177</v>
      </c>
      <c r="C12" s="231" t="s">
        <v>178</v>
      </c>
      <c r="D12" s="231">
        <v>3.84</v>
      </c>
      <c r="E12" s="386"/>
      <c r="F12" s="385"/>
      <c r="G12" s="231" t="s">
        <v>204</v>
      </c>
      <c r="H12" s="385"/>
      <c r="I12" s="385"/>
    </row>
    <row r="13" spans="1:9" ht="19.5" customHeight="1">
      <c r="A13" s="231"/>
      <c r="B13" s="385" t="s">
        <v>179</v>
      </c>
      <c r="C13" s="385"/>
      <c r="D13" s="385"/>
      <c r="E13" s="386"/>
      <c r="F13" s="385"/>
      <c r="G13" s="231" t="s">
        <v>208</v>
      </c>
      <c r="H13" s="385"/>
      <c r="I13" s="385"/>
    </row>
    <row r="14" spans="1:9" ht="19.5" customHeight="1">
      <c r="A14" s="231"/>
      <c r="B14" s="231" t="s">
        <v>180</v>
      </c>
      <c r="C14" s="231" t="s">
        <v>178</v>
      </c>
      <c r="D14" s="231">
        <v>3.91</v>
      </c>
      <c r="E14" s="386"/>
      <c r="F14" s="385"/>
      <c r="G14" s="231" t="s">
        <v>209</v>
      </c>
      <c r="H14" s="385"/>
      <c r="I14" s="385"/>
    </row>
    <row r="15" spans="1:9" ht="19.5" customHeight="1">
      <c r="A15" s="231"/>
      <c r="B15" s="231" t="s">
        <v>181</v>
      </c>
      <c r="C15" s="231" t="s">
        <v>178</v>
      </c>
      <c r="D15" s="231">
        <v>2.3</v>
      </c>
      <c r="E15" s="386"/>
      <c r="F15" s="385">
        <v>3</v>
      </c>
      <c r="G15" s="231" t="s">
        <v>210</v>
      </c>
      <c r="H15" s="385">
        <v>5.08</v>
      </c>
      <c r="I15" s="385">
        <v>7.97</v>
      </c>
    </row>
    <row r="16" spans="1:9" ht="19.5" customHeight="1">
      <c r="A16" s="385" t="s">
        <v>183</v>
      </c>
      <c r="B16" s="231" t="s">
        <v>184</v>
      </c>
      <c r="C16" s="385"/>
      <c r="D16" s="385"/>
      <c r="E16" s="386"/>
      <c r="F16" s="385"/>
      <c r="G16" s="231" t="s">
        <v>211</v>
      </c>
      <c r="H16" s="385"/>
      <c r="I16" s="385"/>
    </row>
    <row r="17" spans="1:9" ht="19.5" customHeight="1">
      <c r="A17" s="385"/>
      <c r="B17" s="231" t="s">
        <v>173</v>
      </c>
      <c r="C17" s="385"/>
      <c r="D17" s="385"/>
      <c r="E17" s="386"/>
      <c r="F17" s="385"/>
      <c r="G17" s="231" t="s">
        <v>212</v>
      </c>
      <c r="H17" s="385"/>
      <c r="I17" s="385"/>
    </row>
    <row r="18" spans="1:9" ht="19.5" customHeight="1">
      <c r="A18" s="231"/>
      <c r="B18" s="231" t="s">
        <v>177</v>
      </c>
      <c r="C18" s="231" t="s">
        <v>178</v>
      </c>
      <c r="D18" s="231">
        <v>2.47</v>
      </c>
      <c r="E18" s="386"/>
      <c r="F18" s="385"/>
      <c r="G18" s="231" t="s">
        <v>213</v>
      </c>
      <c r="H18" s="385"/>
      <c r="I18" s="385"/>
    </row>
    <row r="19" spans="1:9" ht="19.5" customHeight="1">
      <c r="A19" s="231"/>
      <c r="B19" s="385" t="s">
        <v>179</v>
      </c>
      <c r="C19" s="385"/>
      <c r="D19" s="385"/>
      <c r="E19" s="386"/>
      <c r="F19" s="385"/>
      <c r="G19" s="231" t="s">
        <v>214</v>
      </c>
      <c r="H19" s="385"/>
      <c r="I19" s="385"/>
    </row>
    <row r="20" spans="1:9" ht="19.5" customHeight="1">
      <c r="A20" s="231"/>
      <c r="B20" s="231" t="s">
        <v>180</v>
      </c>
      <c r="C20" s="231" t="s">
        <v>178</v>
      </c>
      <c r="D20" s="231">
        <v>2.49</v>
      </c>
      <c r="E20" s="386"/>
      <c r="F20" s="385"/>
      <c r="G20" s="231" t="s">
        <v>215</v>
      </c>
      <c r="H20" s="385"/>
      <c r="I20" s="385"/>
    </row>
    <row r="21" spans="1:9" ht="19.5" customHeight="1">
      <c r="A21" s="231"/>
      <c r="B21" s="231" t="s">
        <v>181</v>
      </c>
      <c r="C21" s="231" t="s">
        <v>178</v>
      </c>
      <c r="D21" s="231">
        <v>1.5</v>
      </c>
      <c r="E21" s="386"/>
      <c r="F21" s="385"/>
      <c r="G21" s="231" t="s">
        <v>216</v>
      </c>
      <c r="H21" s="385"/>
      <c r="I21" s="385"/>
    </row>
    <row r="22" spans="1:9" ht="19.5" customHeight="1">
      <c r="A22" s="385">
        <v>3.4</v>
      </c>
      <c r="B22" s="231" t="s">
        <v>184</v>
      </c>
      <c r="C22" s="385"/>
      <c r="D22" s="385"/>
      <c r="E22" s="386"/>
      <c r="F22" s="385"/>
      <c r="G22" s="231" t="s">
        <v>217</v>
      </c>
      <c r="H22" s="385"/>
      <c r="I22" s="385"/>
    </row>
    <row r="23" spans="1:9" ht="19.5" customHeight="1">
      <c r="A23" s="385"/>
      <c r="B23" s="231" t="s">
        <v>174</v>
      </c>
      <c r="C23" s="385"/>
      <c r="D23" s="385"/>
      <c r="E23" s="386"/>
      <c r="F23" s="385"/>
      <c r="G23" s="231" t="s">
        <v>218</v>
      </c>
      <c r="H23" s="385"/>
      <c r="I23" s="385"/>
    </row>
    <row r="24" spans="1:9" ht="19.5" customHeight="1">
      <c r="A24" s="231"/>
      <c r="B24" s="231" t="s">
        <v>177</v>
      </c>
      <c r="C24" s="231" t="s">
        <v>178</v>
      </c>
      <c r="D24" s="231">
        <v>2.69</v>
      </c>
      <c r="E24" s="386"/>
      <c r="F24" s="385"/>
      <c r="G24" s="231" t="s">
        <v>219</v>
      </c>
      <c r="H24" s="385"/>
      <c r="I24" s="385"/>
    </row>
    <row r="25" spans="1:9" ht="19.5" customHeight="1">
      <c r="A25" s="231"/>
      <c r="B25" s="385" t="s">
        <v>179</v>
      </c>
      <c r="C25" s="385"/>
      <c r="D25" s="385"/>
      <c r="E25" s="386"/>
      <c r="F25" s="385"/>
      <c r="G25" s="231" t="s">
        <v>220</v>
      </c>
      <c r="H25" s="385"/>
      <c r="I25" s="385"/>
    </row>
    <row r="26" spans="1:9" ht="19.5" customHeight="1">
      <c r="A26" s="231"/>
      <c r="B26" s="231" t="s">
        <v>180</v>
      </c>
      <c r="C26" s="231" t="s">
        <v>178</v>
      </c>
      <c r="D26" s="231">
        <v>2.74</v>
      </c>
      <c r="E26" s="386"/>
      <c r="F26" s="385"/>
      <c r="G26" s="231" t="s">
        <v>221</v>
      </c>
      <c r="H26" s="385"/>
      <c r="I26" s="385"/>
    </row>
    <row r="27" spans="1:9" ht="19.5" customHeight="1">
      <c r="A27" s="231"/>
      <c r="B27" s="231" t="s">
        <v>181</v>
      </c>
      <c r="C27" s="231" t="s">
        <v>178</v>
      </c>
      <c r="D27" s="231">
        <v>1.61</v>
      </c>
      <c r="E27" s="386"/>
      <c r="F27" s="385">
        <v>4</v>
      </c>
      <c r="G27" s="231" t="s">
        <v>222</v>
      </c>
      <c r="H27" s="385">
        <v>1.41</v>
      </c>
      <c r="I27" s="385">
        <v>2.02</v>
      </c>
    </row>
    <row r="28" spans="1:9" ht="19.5" customHeight="1">
      <c r="A28" s="231">
        <v>4</v>
      </c>
      <c r="B28" s="231" t="s">
        <v>185</v>
      </c>
      <c r="C28" s="231"/>
      <c r="D28" s="231"/>
      <c r="E28" s="386" t="s">
        <v>186</v>
      </c>
      <c r="F28" s="385"/>
      <c r="G28" s="231" t="s">
        <v>223</v>
      </c>
      <c r="H28" s="385"/>
      <c r="I28" s="385"/>
    </row>
    <row r="29" spans="1:9" ht="19.5" customHeight="1">
      <c r="A29" s="231"/>
      <c r="B29" s="231" t="s">
        <v>173</v>
      </c>
      <c r="C29" s="385" t="s">
        <v>187</v>
      </c>
      <c r="D29" s="232">
        <v>5241.52</v>
      </c>
      <c r="E29" s="386"/>
      <c r="F29" s="385"/>
      <c r="G29" s="231" t="s">
        <v>224</v>
      </c>
      <c r="H29" s="385"/>
      <c r="I29" s="385"/>
    </row>
    <row r="30" spans="1:9" ht="19.5" customHeight="1">
      <c r="A30" s="231"/>
      <c r="B30" s="231" t="s">
        <v>174</v>
      </c>
      <c r="C30" s="385"/>
      <c r="D30" s="231" t="s">
        <v>188</v>
      </c>
      <c r="E30" s="386"/>
      <c r="F30" s="385"/>
      <c r="G30" s="231" t="s">
        <v>225</v>
      </c>
      <c r="H30" s="385"/>
      <c r="I30" s="385"/>
    </row>
    <row r="31" spans="1:9" ht="19.5" customHeight="1">
      <c r="A31" s="231">
        <v>5</v>
      </c>
      <c r="B31" s="231" t="s">
        <v>189</v>
      </c>
      <c r="C31" s="231"/>
      <c r="D31" s="231"/>
      <c r="E31" s="386" t="s">
        <v>190</v>
      </c>
      <c r="F31" s="385"/>
      <c r="G31" s="231" t="s">
        <v>226</v>
      </c>
      <c r="H31" s="385"/>
      <c r="I31" s="385"/>
    </row>
    <row r="32" spans="1:9" ht="19.5" customHeight="1">
      <c r="A32" s="231"/>
      <c r="B32" s="231" t="s">
        <v>173</v>
      </c>
      <c r="C32" s="385" t="s">
        <v>191</v>
      </c>
      <c r="D32" s="231">
        <v>21.03</v>
      </c>
      <c r="E32" s="386"/>
      <c r="F32" s="385"/>
      <c r="G32" s="231" t="s">
        <v>227</v>
      </c>
      <c r="H32" s="385"/>
      <c r="I32" s="385"/>
    </row>
    <row r="33" spans="1:9" ht="19.5" customHeight="1">
      <c r="A33" s="231"/>
      <c r="B33" s="231" t="s">
        <v>174</v>
      </c>
      <c r="C33" s="385"/>
      <c r="D33" s="231">
        <v>23.13</v>
      </c>
      <c r="E33" s="386"/>
      <c r="F33" s="385"/>
      <c r="G33" s="231" t="s">
        <v>228</v>
      </c>
      <c r="H33" s="385"/>
      <c r="I33" s="385"/>
    </row>
    <row r="34" spans="1:9" ht="19.5" customHeight="1">
      <c r="A34" s="231">
        <v>6</v>
      </c>
      <c r="B34" s="231" t="s">
        <v>192</v>
      </c>
      <c r="C34" s="231"/>
      <c r="D34" s="231"/>
      <c r="E34" s="386" t="s">
        <v>193</v>
      </c>
      <c r="F34" s="385"/>
      <c r="G34" s="231" t="s">
        <v>229</v>
      </c>
      <c r="H34" s="385"/>
      <c r="I34" s="385"/>
    </row>
    <row r="35" spans="1:9" ht="19.5" customHeight="1">
      <c r="A35" s="233"/>
      <c r="B35" s="233"/>
      <c r="C35" s="233"/>
      <c r="D35" s="233"/>
      <c r="E35" s="386"/>
      <c r="F35" s="385"/>
      <c r="G35" s="231" t="s">
        <v>230</v>
      </c>
      <c r="H35" s="385"/>
      <c r="I35" s="385"/>
    </row>
    <row r="36" spans="1:9" ht="24">
      <c r="A36" s="233"/>
      <c r="B36" s="233"/>
      <c r="C36" s="233"/>
      <c r="D36" s="233"/>
      <c r="E36" s="386"/>
      <c r="F36" s="385">
        <v>5</v>
      </c>
      <c r="G36" s="231" t="s">
        <v>231</v>
      </c>
      <c r="H36" s="385">
        <v>1.26</v>
      </c>
      <c r="I36" s="385">
        <v>1.71</v>
      </c>
    </row>
    <row r="37" spans="1:9" ht="24">
      <c r="A37" s="233"/>
      <c r="B37" s="233"/>
      <c r="C37" s="233"/>
      <c r="D37" s="233"/>
      <c r="E37" s="386"/>
      <c r="F37" s="385"/>
      <c r="G37" s="231" t="s">
        <v>232</v>
      </c>
      <c r="H37" s="385"/>
      <c r="I37" s="385"/>
    </row>
    <row r="38" spans="1:9" ht="24">
      <c r="A38" s="233"/>
      <c r="B38" s="233"/>
      <c r="C38" s="233"/>
      <c r="D38" s="233"/>
      <c r="E38" s="386"/>
      <c r="F38" s="385">
        <v>6</v>
      </c>
      <c r="G38" s="231" t="s">
        <v>233</v>
      </c>
      <c r="H38" s="385">
        <v>0.34</v>
      </c>
      <c r="I38" s="385">
        <v>0.53</v>
      </c>
    </row>
    <row r="39" spans="1:9" ht="24">
      <c r="A39" s="233"/>
      <c r="B39" s="233"/>
      <c r="C39" s="233"/>
      <c r="D39" s="233"/>
      <c r="E39" s="386"/>
      <c r="F39" s="385"/>
      <c r="G39" s="231" t="s">
        <v>234</v>
      </c>
      <c r="H39" s="385"/>
      <c r="I39" s="385"/>
    </row>
    <row r="40" spans="6:9" ht="24">
      <c r="F40" s="385"/>
      <c r="G40" s="231" t="s">
        <v>235</v>
      </c>
      <c r="H40" s="385"/>
      <c r="I40" s="385"/>
    </row>
    <row r="41" spans="6:9" ht="24">
      <c r="F41" s="385"/>
      <c r="G41" s="231" t="s">
        <v>236</v>
      </c>
      <c r="H41" s="385"/>
      <c r="I41" s="385"/>
    </row>
    <row r="42" spans="6:9" ht="12.75">
      <c r="F42" s="385"/>
      <c r="G42" s="231" t="s">
        <v>237</v>
      </c>
      <c r="H42" s="385"/>
      <c r="I42" s="385"/>
    </row>
    <row r="43" spans="6:9" ht="24">
      <c r="F43" s="385">
        <v>7</v>
      </c>
      <c r="G43" s="231" t="s">
        <v>238</v>
      </c>
      <c r="H43" s="385">
        <v>0.41</v>
      </c>
      <c r="I43" s="385">
        <v>0.65</v>
      </c>
    </row>
    <row r="44" spans="6:9" ht="24">
      <c r="F44" s="385"/>
      <c r="G44" s="231" t="s">
        <v>239</v>
      </c>
      <c r="H44" s="385"/>
      <c r="I44" s="385"/>
    </row>
    <row r="45" spans="6:9" ht="24">
      <c r="F45" s="385"/>
      <c r="G45" s="231" t="s">
        <v>232</v>
      </c>
      <c r="H45" s="385"/>
      <c r="I45" s="385"/>
    </row>
    <row r="46" spans="6:9" ht="24">
      <c r="F46" s="385">
        <v>8</v>
      </c>
      <c r="G46" s="231" t="s">
        <v>240</v>
      </c>
      <c r="H46" s="385">
        <v>0.56</v>
      </c>
      <c r="I46" s="385">
        <v>0.86</v>
      </c>
    </row>
    <row r="47" spans="6:9" ht="24">
      <c r="F47" s="385"/>
      <c r="G47" s="231" t="s">
        <v>241</v>
      </c>
      <c r="H47" s="385"/>
      <c r="I47" s="385"/>
    </row>
    <row r="48" spans="6:9" ht="24">
      <c r="F48" s="385"/>
      <c r="G48" s="231" t="s">
        <v>242</v>
      </c>
      <c r="H48" s="385"/>
      <c r="I48" s="385"/>
    </row>
    <row r="49" spans="6:9" ht="12.75">
      <c r="F49" s="385"/>
      <c r="G49" s="231" t="s">
        <v>237</v>
      </c>
      <c r="H49" s="385"/>
      <c r="I49" s="385"/>
    </row>
    <row r="50" spans="6:9" ht="24">
      <c r="F50" s="385">
        <v>9</v>
      </c>
      <c r="G50" s="231" t="s">
        <v>243</v>
      </c>
      <c r="H50" s="385"/>
      <c r="I50" s="385"/>
    </row>
    <row r="51" spans="6:9" ht="24">
      <c r="F51" s="385"/>
      <c r="G51" s="231" t="s">
        <v>244</v>
      </c>
      <c r="H51" s="385"/>
      <c r="I51" s="385"/>
    </row>
    <row r="52" spans="6:9" ht="24">
      <c r="F52" s="385"/>
      <c r="G52" s="231" t="s">
        <v>245</v>
      </c>
      <c r="H52" s="385"/>
      <c r="I52" s="385"/>
    </row>
    <row r="53" spans="6:9" ht="24">
      <c r="F53" s="385"/>
      <c r="G53" s="231" t="s">
        <v>246</v>
      </c>
      <c r="H53" s="385"/>
      <c r="I53" s="385"/>
    </row>
    <row r="54" spans="6:9" ht="24">
      <c r="F54" s="385">
        <v>9.1</v>
      </c>
      <c r="G54" s="231" t="s">
        <v>247</v>
      </c>
      <c r="H54" s="385">
        <v>0.06</v>
      </c>
      <c r="I54" s="385">
        <v>0.06</v>
      </c>
    </row>
    <row r="55" spans="6:9" ht="12.75">
      <c r="F55" s="385"/>
      <c r="G55" s="231" t="s">
        <v>248</v>
      </c>
      <c r="H55" s="385"/>
      <c r="I55" s="385"/>
    </row>
    <row r="56" spans="6:9" ht="24">
      <c r="F56" s="385">
        <v>9.2</v>
      </c>
      <c r="G56" s="231" t="s">
        <v>249</v>
      </c>
      <c r="H56" s="385">
        <v>0.48</v>
      </c>
      <c r="I56" s="385">
        <v>0.48</v>
      </c>
    </row>
    <row r="57" spans="6:9" ht="12.75">
      <c r="F57" s="385"/>
      <c r="G57" s="231" t="s">
        <v>250</v>
      </c>
      <c r="H57" s="385"/>
      <c r="I57" s="385"/>
    </row>
    <row r="58" spans="6:9" ht="24">
      <c r="F58" s="231">
        <v>9.3</v>
      </c>
      <c r="G58" s="231" t="s">
        <v>251</v>
      </c>
      <c r="H58" s="231">
        <v>0.05</v>
      </c>
      <c r="I58" s="231">
        <v>0.05</v>
      </c>
    </row>
  </sheetData>
  <sheetProtection/>
  <mergeCells count="53"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  <mergeCell ref="F43:F45"/>
    <mergeCell ref="H43:H45"/>
    <mergeCell ref="I43:I45"/>
    <mergeCell ref="F46:F49"/>
    <mergeCell ref="H46:H49"/>
    <mergeCell ref="I46:I49"/>
    <mergeCell ref="F36:F37"/>
    <mergeCell ref="H36:H37"/>
    <mergeCell ref="I36:I37"/>
    <mergeCell ref="F38:F42"/>
    <mergeCell ref="H38:H42"/>
    <mergeCell ref="I38:I42"/>
    <mergeCell ref="E34:E39"/>
    <mergeCell ref="F7:F14"/>
    <mergeCell ref="H7:H14"/>
    <mergeCell ref="I7:I14"/>
    <mergeCell ref="F15:F26"/>
    <mergeCell ref="H15:H26"/>
    <mergeCell ref="I15:I26"/>
    <mergeCell ref="F27:F35"/>
    <mergeCell ref="H27:H35"/>
    <mergeCell ref="I27:I35"/>
    <mergeCell ref="B25:D25"/>
    <mergeCell ref="E28:E30"/>
    <mergeCell ref="C29:C30"/>
    <mergeCell ref="E31:E33"/>
    <mergeCell ref="C32:C33"/>
    <mergeCell ref="E7:E27"/>
    <mergeCell ref="B19:D19"/>
    <mergeCell ref="D10:D11"/>
    <mergeCell ref="B13:D13"/>
    <mergeCell ref="A16:A17"/>
    <mergeCell ref="C16:C17"/>
    <mergeCell ref="D16:D17"/>
    <mergeCell ref="C22:C23"/>
    <mergeCell ref="D22:D23"/>
    <mergeCell ref="A22:A23"/>
    <mergeCell ref="A2:A5"/>
    <mergeCell ref="G2:G6"/>
    <mergeCell ref="D2:D5"/>
    <mergeCell ref="C2:C5"/>
    <mergeCell ref="B2:B5"/>
    <mergeCell ref="A10:A11"/>
    <mergeCell ref="C10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B1">
      <selection activeCell="H7" sqref="H7"/>
    </sheetView>
  </sheetViews>
  <sheetFormatPr defaultColWidth="9.00390625" defaultRowHeight="12.75"/>
  <cols>
    <col min="1" max="1" width="8.75390625" style="296" customWidth="1"/>
    <col min="2" max="2" width="41.625" style="200" customWidth="1"/>
    <col min="3" max="3" width="15.625" style="225" customWidth="1"/>
    <col min="4" max="4" width="15.25390625" style="224" customWidth="1"/>
    <col min="5" max="5" width="14.00390625" style="224" hidden="1" customWidth="1"/>
    <col min="6" max="6" width="14.625" style="224" hidden="1" customWidth="1"/>
    <col min="7" max="7" width="19.00390625" style="227" customWidth="1"/>
    <col min="8" max="8" width="16.875" style="226" customWidth="1"/>
    <col min="9" max="9" width="17.125" style="227" customWidth="1"/>
    <col min="10" max="10" width="15.375" style="227" customWidth="1"/>
    <col min="11" max="12" width="17.375" style="228" customWidth="1"/>
    <col min="13" max="13" width="24.375" style="200" customWidth="1"/>
    <col min="14" max="14" width="13.875" style="211" customWidth="1"/>
    <col min="15" max="15" width="17.25390625" style="216" hidden="1" customWidth="1"/>
    <col min="16" max="16" width="11.00390625" style="200" hidden="1" customWidth="1"/>
    <col min="17" max="16384" width="9.125" style="200" customWidth="1"/>
  </cols>
  <sheetData>
    <row r="1" spans="1:16" s="199" customFormat="1" ht="27.75" customHeight="1" thickBot="1">
      <c r="A1" s="295"/>
      <c r="B1" s="387" t="s">
        <v>276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42"/>
      <c r="P1" s="241"/>
    </row>
    <row r="2" spans="1:16" s="223" customFormat="1" ht="21" customHeight="1">
      <c r="A2" s="246" t="s">
        <v>30</v>
      </c>
      <c r="B2" s="243" t="s">
        <v>1</v>
      </c>
      <c r="C2" s="244" t="s">
        <v>253</v>
      </c>
      <c r="D2" s="244" t="s">
        <v>253</v>
      </c>
      <c r="E2" s="245" t="s">
        <v>153</v>
      </c>
      <c r="F2" s="245" t="s">
        <v>151</v>
      </c>
      <c r="G2" s="245" t="s">
        <v>154</v>
      </c>
      <c r="H2" s="245" t="s">
        <v>153</v>
      </c>
      <c r="I2" s="245" t="s">
        <v>151</v>
      </c>
      <c r="J2" s="245" t="s">
        <v>154</v>
      </c>
      <c r="K2" s="245" t="s">
        <v>158</v>
      </c>
      <c r="L2" s="245" t="s">
        <v>252</v>
      </c>
      <c r="M2" s="246" t="s">
        <v>60</v>
      </c>
      <c r="N2" s="247" t="s">
        <v>109</v>
      </c>
      <c r="O2" s="248" t="s">
        <v>154</v>
      </c>
      <c r="P2" s="241"/>
    </row>
    <row r="3" spans="1:16" s="223" customFormat="1" ht="21" customHeight="1">
      <c r="A3" s="246" t="s">
        <v>31</v>
      </c>
      <c r="B3" s="249"/>
      <c r="C3" s="244" t="s">
        <v>254</v>
      </c>
      <c r="D3" s="244" t="s">
        <v>254</v>
      </c>
      <c r="E3" s="245" t="s">
        <v>148</v>
      </c>
      <c r="F3" s="245" t="s">
        <v>148</v>
      </c>
      <c r="G3" s="245" t="s">
        <v>148</v>
      </c>
      <c r="H3" s="245" t="s">
        <v>140</v>
      </c>
      <c r="I3" s="245" t="s">
        <v>140</v>
      </c>
      <c r="J3" s="245" t="s">
        <v>140</v>
      </c>
      <c r="K3" s="245" t="s">
        <v>151</v>
      </c>
      <c r="L3" s="245" t="s">
        <v>154</v>
      </c>
      <c r="M3" s="246" t="s">
        <v>64</v>
      </c>
      <c r="N3" s="247" t="s">
        <v>110</v>
      </c>
      <c r="O3" s="250" t="s">
        <v>155</v>
      </c>
      <c r="P3" s="241"/>
    </row>
    <row r="4" spans="1:16" s="223" customFormat="1" ht="15">
      <c r="A4" s="246"/>
      <c r="B4" s="249"/>
      <c r="C4" s="244" t="s">
        <v>275</v>
      </c>
      <c r="D4" s="245" t="s">
        <v>274</v>
      </c>
      <c r="E4" s="245" t="s">
        <v>156</v>
      </c>
      <c r="F4" s="245" t="s">
        <v>156</v>
      </c>
      <c r="G4" s="245" t="s">
        <v>156</v>
      </c>
      <c r="H4" s="245" t="s">
        <v>156</v>
      </c>
      <c r="I4" s="245" t="s">
        <v>156</v>
      </c>
      <c r="J4" s="245" t="s">
        <v>156</v>
      </c>
      <c r="K4" s="245" t="s">
        <v>156</v>
      </c>
      <c r="L4" s="245" t="s">
        <v>156</v>
      </c>
      <c r="M4" s="249" t="s">
        <v>125</v>
      </c>
      <c r="N4" s="247" t="s">
        <v>111</v>
      </c>
      <c r="O4" s="251"/>
      <c r="P4" s="241"/>
    </row>
    <row r="5" spans="1:16" s="223" customFormat="1" ht="15.75" thickBot="1">
      <c r="A5" s="246"/>
      <c r="B5" s="249"/>
      <c r="C5" s="244" t="s">
        <v>256</v>
      </c>
      <c r="D5" s="244" t="s">
        <v>255</v>
      </c>
      <c r="E5" s="245"/>
      <c r="F5" s="245"/>
      <c r="G5" s="245"/>
      <c r="H5" s="245"/>
      <c r="I5" s="252"/>
      <c r="J5" s="245"/>
      <c r="K5" s="253"/>
      <c r="L5" s="253"/>
      <c r="M5" s="249"/>
      <c r="N5" s="247" t="s">
        <v>157</v>
      </c>
      <c r="O5" s="254"/>
      <c r="P5" s="241"/>
    </row>
    <row r="6" spans="1:16" s="223" customFormat="1" ht="29.25" customHeight="1" hidden="1" thickBot="1">
      <c r="A6" s="388" t="s">
        <v>273</v>
      </c>
      <c r="B6" s="389"/>
      <c r="C6" s="255" t="e">
        <f>C7+C8+C9+#REF!+C10+C11+C13+C14+C15</f>
        <v>#REF!</v>
      </c>
      <c r="D6" s="255" t="e">
        <f>D7+D8+D9+#REF!+D10+D11+D13+D14+D15</f>
        <v>#REF!</v>
      </c>
      <c r="E6" s="255">
        <v>687587.95</v>
      </c>
      <c r="F6" s="255">
        <v>553570.98</v>
      </c>
      <c r="G6" s="252" t="e">
        <f>E6-F6+#REF!</f>
        <v>#REF!</v>
      </c>
      <c r="H6" s="255"/>
      <c r="I6" s="256"/>
      <c r="J6" s="256">
        <f>H6-I6</f>
        <v>0</v>
      </c>
      <c r="K6" s="256">
        <f>F6+I6</f>
        <v>553570.98</v>
      </c>
      <c r="L6" s="256" t="e">
        <f>J6+G6</f>
        <v>#REF!</v>
      </c>
      <c r="M6" s="257" t="s">
        <v>265</v>
      </c>
      <c r="N6" s="258">
        <f aca="true" t="shared" si="0" ref="N6:N17">E6+H6</f>
        <v>687587.95</v>
      </c>
      <c r="O6" s="259"/>
      <c r="P6" s="241"/>
    </row>
    <row r="7" spans="1:16" s="223" customFormat="1" ht="35.25" customHeight="1">
      <c r="A7" s="264">
        <v>1</v>
      </c>
      <c r="B7" s="257" t="s">
        <v>272</v>
      </c>
      <c r="C7" s="255">
        <v>9.59</v>
      </c>
      <c r="D7" s="255">
        <v>10.39</v>
      </c>
      <c r="E7" s="255">
        <v>215265.04</v>
      </c>
      <c r="F7" s="255">
        <v>206707.83</v>
      </c>
      <c r="G7" s="252">
        <f>E7-F7</f>
        <v>8557.210000000021</v>
      </c>
      <c r="H7" s="255">
        <v>75380.08</v>
      </c>
      <c r="I7" s="255">
        <v>75380.08</v>
      </c>
      <c r="J7" s="255">
        <v>0</v>
      </c>
      <c r="K7" s="256">
        <f>F7+I7</f>
        <v>282087.91</v>
      </c>
      <c r="L7" s="256">
        <f>J7+G7</f>
        <v>8557.210000000021</v>
      </c>
      <c r="M7" s="257" t="s">
        <v>265</v>
      </c>
      <c r="N7" s="258">
        <f t="shared" si="0"/>
        <v>290645.12</v>
      </c>
      <c r="O7" s="259"/>
      <c r="P7" s="241"/>
    </row>
    <row r="8" spans="1:16" s="223" customFormat="1" ht="41.25" customHeight="1" thickBot="1">
      <c r="A8" s="246">
        <v>2</v>
      </c>
      <c r="B8" s="281" t="s">
        <v>149</v>
      </c>
      <c r="C8" s="261">
        <v>0.53</v>
      </c>
      <c r="D8" s="261">
        <v>0.56</v>
      </c>
      <c r="E8" s="261">
        <v>11798.47</v>
      </c>
      <c r="F8" s="261">
        <v>11314.04</v>
      </c>
      <c r="G8" s="252">
        <f>E8-F8</f>
        <v>484.4299999999985</v>
      </c>
      <c r="H8" s="261">
        <f>0</f>
        <v>0</v>
      </c>
      <c r="I8" s="252">
        <v>0</v>
      </c>
      <c r="J8" s="252">
        <f>H8-I8</f>
        <v>0</v>
      </c>
      <c r="K8" s="252">
        <f>F8+I8</f>
        <v>11314.04</v>
      </c>
      <c r="L8" s="252">
        <f>G8+J8</f>
        <v>484.4299999999985</v>
      </c>
      <c r="M8" s="260" t="s">
        <v>261</v>
      </c>
      <c r="N8" s="262">
        <f t="shared" si="0"/>
        <v>11798.47</v>
      </c>
      <c r="O8" s="263">
        <f>N8-F8</f>
        <v>484.4299999999985</v>
      </c>
      <c r="P8" s="241"/>
    </row>
    <row r="9" spans="1:16" s="223" customFormat="1" ht="35.25" customHeight="1" thickBot="1">
      <c r="A9" s="264">
        <v>3</v>
      </c>
      <c r="B9" s="304" t="s">
        <v>266</v>
      </c>
      <c r="C9" s="265">
        <v>5.08</v>
      </c>
      <c r="D9" s="265">
        <v>5.84</v>
      </c>
      <c r="E9" s="261">
        <v>117697.08</v>
      </c>
      <c r="F9" s="261">
        <v>112738.68</v>
      </c>
      <c r="G9" s="252">
        <f>E9-F9</f>
        <v>4958.400000000009</v>
      </c>
      <c r="H9" s="261">
        <v>0</v>
      </c>
      <c r="I9" s="252">
        <f>H9</f>
        <v>0</v>
      </c>
      <c r="J9" s="252">
        <f>H9-I9</f>
        <v>0</v>
      </c>
      <c r="K9" s="256">
        <f>F9+I9</f>
        <v>112738.68</v>
      </c>
      <c r="L9" s="256">
        <f>G9+J9</f>
        <v>4958.400000000009</v>
      </c>
      <c r="M9" s="305" t="s">
        <v>159</v>
      </c>
      <c r="N9" s="262">
        <f t="shared" si="0"/>
        <v>117697.08</v>
      </c>
      <c r="O9" s="266"/>
      <c r="P9" s="241"/>
    </row>
    <row r="10" spans="1:16" s="223" customFormat="1" ht="36.75" customHeight="1">
      <c r="A10" s="264">
        <v>4</v>
      </c>
      <c r="B10" s="292" t="s">
        <v>267</v>
      </c>
      <c r="C10" s="261">
        <v>1.41</v>
      </c>
      <c r="D10" s="261">
        <v>1.52</v>
      </c>
      <c r="E10" s="261">
        <v>31074.24</v>
      </c>
      <c r="F10" s="261">
        <v>30311.22</v>
      </c>
      <c r="G10" s="252">
        <f aca="true" t="shared" si="1" ref="G10:G17">E10-F10</f>
        <v>763.0200000000004</v>
      </c>
      <c r="H10" s="261">
        <v>7322.08</v>
      </c>
      <c r="I10" s="252">
        <v>7322.08</v>
      </c>
      <c r="J10" s="252">
        <f aca="true" t="shared" si="2" ref="J10:J17">H10-I10</f>
        <v>0</v>
      </c>
      <c r="K10" s="252">
        <f aca="true" t="shared" si="3" ref="K10:L15">F10+I10</f>
        <v>37633.3</v>
      </c>
      <c r="L10" s="252">
        <f t="shared" si="3"/>
        <v>763.0200000000004</v>
      </c>
      <c r="M10" s="268" t="s">
        <v>159</v>
      </c>
      <c r="N10" s="262">
        <f t="shared" si="0"/>
        <v>38396.32</v>
      </c>
      <c r="O10" s="266">
        <f>N10-F10</f>
        <v>8085.0999999999985</v>
      </c>
      <c r="P10" s="241"/>
    </row>
    <row r="11" spans="1:16" s="223" customFormat="1" ht="32.25" customHeight="1">
      <c r="A11" s="267">
        <v>5</v>
      </c>
      <c r="B11" s="292" t="s">
        <v>264</v>
      </c>
      <c r="C11" s="261">
        <v>1.5</v>
      </c>
      <c r="D11" s="261">
        <v>1.5</v>
      </c>
      <c r="E11" s="261">
        <v>4723.62</v>
      </c>
      <c r="F11" s="261">
        <v>4505.92</v>
      </c>
      <c r="G11" s="252">
        <f t="shared" si="1"/>
        <v>217.69999999999982</v>
      </c>
      <c r="H11" s="261">
        <v>0</v>
      </c>
      <c r="I11" s="252">
        <v>0</v>
      </c>
      <c r="J11" s="252">
        <f t="shared" si="2"/>
        <v>0</v>
      </c>
      <c r="K11" s="252">
        <f t="shared" si="3"/>
        <v>4505.92</v>
      </c>
      <c r="L11" s="252">
        <f t="shared" si="3"/>
        <v>217.69999999999982</v>
      </c>
      <c r="M11" s="268" t="s">
        <v>150</v>
      </c>
      <c r="N11" s="262">
        <f t="shared" si="0"/>
        <v>4723.62</v>
      </c>
      <c r="O11" s="251">
        <f>N11-F11</f>
        <v>217.69999999999982</v>
      </c>
      <c r="P11" s="241"/>
    </row>
    <row r="12" spans="1:15" s="298" customFormat="1" ht="30.75" customHeight="1">
      <c r="A12" s="246">
        <v>7</v>
      </c>
      <c r="B12" s="292" t="s">
        <v>283</v>
      </c>
      <c r="C12" s="261">
        <v>5635.09</v>
      </c>
      <c r="D12" s="297">
        <v>5747.79</v>
      </c>
      <c r="E12" s="299">
        <v>30387.7</v>
      </c>
      <c r="F12" s="299">
        <v>30827.06</v>
      </c>
      <c r="G12" s="300">
        <f>C12</f>
        <v>5635.09</v>
      </c>
      <c r="H12" s="300">
        <v>0</v>
      </c>
      <c r="I12" s="299">
        <v>0</v>
      </c>
      <c r="J12" s="301">
        <v>0</v>
      </c>
      <c r="K12" s="301">
        <v>0</v>
      </c>
      <c r="L12" s="303">
        <f>G12</f>
        <v>5635.09</v>
      </c>
      <c r="M12" s="302" t="s">
        <v>282</v>
      </c>
      <c r="N12" s="299">
        <f>E12</f>
        <v>30387.7</v>
      </c>
      <c r="O12" s="241"/>
    </row>
    <row r="13" spans="1:16" s="223" customFormat="1" ht="30.75" customHeight="1">
      <c r="A13" s="264">
        <v>6</v>
      </c>
      <c r="B13" s="292" t="s">
        <v>268</v>
      </c>
      <c r="C13" s="261">
        <v>0.56</v>
      </c>
      <c r="D13" s="261">
        <v>0.65</v>
      </c>
      <c r="E13" s="261">
        <v>13097.44</v>
      </c>
      <c r="F13" s="261">
        <v>12484.65</v>
      </c>
      <c r="G13" s="252">
        <f t="shared" si="1"/>
        <v>612.7900000000009</v>
      </c>
      <c r="H13" s="261">
        <v>0</v>
      </c>
      <c r="I13" s="252">
        <v>0</v>
      </c>
      <c r="J13" s="252">
        <f t="shared" si="2"/>
        <v>0</v>
      </c>
      <c r="K13" s="252">
        <f t="shared" si="3"/>
        <v>12484.65</v>
      </c>
      <c r="L13" s="252">
        <f t="shared" si="3"/>
        <v>612.7900000000009</v>
      </c>
      <c r="M13" s="268" t="s">
        <v>152</v>
      </c>
      <c r="N13" s="262">
        <f t="shared" si="0"/>
        <v>13097.44</v>
      </c>
      <c r="O13" s="251">
        <f>N13-F13</f>
        <v>612.7900000000009</v>
      </c>
      <c r="P13" s="241"/>
    </row>
    <row r="14" spans="1:16" s="223" customFormat="1" ht="27.75" customHeight="1">
      <c r="A14" s="267">
        <v>7</v>
      </c>
      <c r="B14" s="292" t="s">
        <v>269</v>
      </c>
      <c r="C14" s="261">
        <v>3</v>
      </c>
      <c r="D14" s="261">
        <v>3</v>
      </c>
      <c r="E14" s="261">
        <v>64714.05</v>
      </c>
      <c r="F14" s="261">
        <v>61508.95</v>
      </c>
      <c r="G14" s="252">
        <f t="shared" si="1"/>
        <v>3205.100000000006</v>
      </c>
      <c r="H14" s="261">
        <v>19500</v>
      </c>
      <c r="I14" s="252">
        <v>6000</v>
      </c>
      <c r="J14" s="252">
        <f t="shared" si="2"/>
        <v>13500</v>
      </c>
      <c r="K14" s="252">
        <f>F14+I14</f>
        <v>67508.95</v>
      </c>
      <c r="L14" s="252">
        <f t="shared" si="3"/>
        <v>16705.100000000006</v>
      </c>
      <c r="M14" s="260" t="s">
        <v>160</v>
      </c>
      <c r="N14" s="262">
        <f t="shared" si="0"/>
        <v>84214.05</v>
      </c>
      <c r="O14" s="251">
        <f>N14-F14</f>
        <v>22705.100000000006</v>
      </c>
      <c r="P14" s="241"/>
    </row>
    <row r="15" spans="1:16" s="223" customFormat="1" ht="27.75" customHeight="1">
      <c r="A15" s="264">
        <v>8</v>
      </c>
      <c r="B15" s="257" t="s">
        <v>277</v>
      </c>
      <c r="C15" s="265">
        <v>1.18</v>
      </c>
      <c r="D15" s="265">
        <v>2.29</v>
      </c>
      <c r="E15" s="265">
        <v>37554.48</v>
      </c>
      <c r="F15" s="265">
        <v>35627.05</v>
      </c>
      <c r="G15" s="252">
        <f t="shared" si="1"/>
        <v>1927.4300000000003</v>
      </c>
      <c r="H15" s="265">
        <v>0</v>
      </c>
      <c r="I15" s="256">
        <f>H15</f>
        <v>0</v>
      </c>
      <c r="J15" s="256">
        <f t="shared" si="2"/>
        <v>0</v>
      </c>
      <c r="K15" s="256">
        <f t="shared" si="3"/>
        <v>35627.05</v>
      </c>
      <c r="L15" s="256">
        <f t="shared" si="3"/>
        <v>1927.4300000000003</v>
      </c>
      <c r="M15" s="269" t="s">
        <v>159</v>
      </c>
      <c r="N15" s="258">
        <f t="shared" si="0"/>
        <v>37554.48</v>
      </c>
      <c r="O15" s="251"/>
      <c r="P15" s="241"/>
    </row>
    <row r="16" spans="1:16" s="223" customFormat="1" ht="27.75" customHeight="1">
      <c r="A16" s="267">
        <v>9</v>
      </c>
      <c r="B16" s="257" t="s">
        <v>79</v>
      </c>
      <c r="C16" s="265">
        <v>2.24</v>
      </c>
      <c r="D16" s="265">
        <v>2.24</v>
      </c>
      <c r="E16" s="265">
        <v>17.01</v>
      </c>
      <c r="F16" s="265">
        <v>17.01</v>
      </c>
      <c r="G16" s="252">
        <f>E16-F16</f>
        <v>0</v>
      </c>
      <c r="H16" s="265">
        <v>0</v>
      </c>
      <c r="I16" s="256">
        <f>H16</f>
        <v>0</v>
      </c>
      <c r="J16" s="256">
        <f>H16-I16</f>
        <v>0</v>
      </c>
      <c r="K16" s="256">
        <f>F16+I16</f>
        <v>17.01</v>
      </c>
      <c r="L16" s="256">
        <f>G16+J16</f>
        <v>0</v>
      </c>
      <c r="M16" s="269" t="s">
        <v>159</v>
      </c>
      <c r="N16" s="258">
        <v>17.01</v>
      </c>
      <c r="O16" s="251"/>
      <c r="P16" s="241"/>
    </row>
    <row r="17" spans="1:16" s="223" customFormat="1" ht="27.75" customHeight="1">
      <c r="A17" s="267">
        <v>9</v>
      </c>
      <c r="B17" s="257" t="s">
        <v>0</v>
      </c>
      <c r="C17" s="265">
        <v>59.3</v>
      </c>
      <c r="D17" s="265">
        <v>63.45</v>
      </c>
      <c r="E17" s="265">
        <v>17162.4</v>
      </c>
      <c r="F17" s="265">
        <v>16881.37</v>
      </c>
      <c r="G17" s="252">
        <f t="shared" si="1"/>
        <v>281.0300000000025</v>
      </c>
      <c r="H17" s="265">
        <v>0</v>
      </c>
      <c r="I17" s="256">
        <f>H17</f>
        <v>0</v>
      </c>
      <c r="J17" s="256">
        <f t="shared" si="2"/>
        <v>0</v>
      </c>
      <c r="K17" s="256">
        <f>F17+I17</f>
        <v>16881.37</v>
      </c>
      <c r="L17" s="256">
        <f>G17+J17</f>
        <v>281.0300000000025</v>
      </c>
      <c r="M17" s="269" t="s">
        <v>159</v>
      </c>
      <c r="N17" s="258">
        <f t="shared" si="0"/>
        <v>17162.4</v>
      </c>
      <c r="O17" s="251"/>
      <c r="P17" s="241"/>
    </row>
    <row r="18" spans="1:16" s="223" customFormat="1" ht="15" customHeight="1" thickBot="1">
      <c r="A18" s="246"/>
      <c r="B18" s="249" t="s">
        <v>262</v>
      </c>
      <c r="C18" s="261"/>
      <c r="D18" s="261"/>
      <c r="E18" s="261"/>
      <c r="F18" s="270"/>
      <c r="G18" s="271"/>
      <c r="H18" s="270"/>
      <c r="I18" s="271"/>
      <c r="J18" s="271"/>
      <c r="K18" s="271"/>
      <c r="L18" s="271"/>
      <c r="M18" s="272"/>
      <c r="N18" s="273"/>
      <c r="O18" s="251"/>
      <c r="P18" s="241"/>
    </row>
    <row r="19" spans="1:16" s="223" customFormat="1" ht="18" customHeight="1" thickBot="1">
      <c r="A19" s="246"/>
      <c r="B19" s="293" t="s">
        <v>147</v>
      </c>
      <c r="C19" s="274" t="s">
        <v>257</v>
      </c>
      <c r="D19" s="274" t="s">
        <v>257</v>
      </c>
      <c r="E19" s="275">
        <f aca="true" t="shared" si="4" ref="E19:L19">SUM(E8:E15)+E7</f>
        <v>526312.12</v>
      </c>
      <c r="F19" s="275">
        <f t="shared" si="4"/>
        <v>506025.4</v>
      </c>
      <c r="G19" s="275">
        <f t="shared" si="4"/>
        <v>26361.170000000035</v>
      </c>
      <c r="H19" s="275">
        <f t="shared" si="4"/>
        <v>102202.16</v>
      </c>
      <c r="I19" s="275">
        <f t="shared" si="4"/>
        <v>88702.16</v>
      </c>
      <c r="J19" s="275">
        <f t="shared" si="4"/>
        <v>13500</v>
      </c>
      <c r="K19" s="275">
        <f t="shared" si="4"/>
        <v>563900.5</v>
      </c>
      <c r="L19" s="275">
        <f t="shared" si="4"/>
        <v>39861.170000000035</v>
      </c>
      <c r="M19" s="276"/>
      <c r="N19" s="277">
        <f>SUM(N8:N15)+N7</f>
        <v>628514.28</v>
      </c>
      <c r="O19" s="278">
        <f>SUM(O8:O18)+O7</f>
        <v>32105.120000000003</v>
      </c>
      <c r="P19" s="241"/>
    </row>
    <row r="20" spans="1:16" s="223" customFormat="1" ht="18" customHeight="1" thickBot="1">
      <c r="A20" s="246">
        <v>10</v>
      </c>
      <c r="B20" s="249" t="s">
        <v>280</v>
      </c>
      <c r="C20" s="261">
        <v>1541.78</v>
      </c>
      <c r="D20" s="261">
        <v>1621.95</v>
      </c>
      <c r="E20" s="261">
        <v>461688.85</v>
      </c>
      <c r="F20" s="261">
        <f>353063.36+100.2</f>
        <v>353163.56</v>
      </c>
      <c r="G20" s="252">
        <f>E20-F20</f>
        <v>108525.28999999998</v>
      </c>
      <c r="H20" s="261">
        <v>35000</v>
      </c>
      <c r="I20" s="252">
        <v>35000</v>
      </c>
      <c r="J20" s="252">
        <f>H20-I20</f>
        <v>0</v>
      </c>
      <c r="K20" s="252">
        <f>F20+I20</f>
        <v>388163.56</v>
      </c>
      <c r="L20" s="252">
        <f>G20+J20</f>
        <v>108525.28999999998</v>
      </c>
      <c r="M20" s="249" t="s">
        <v>286</v>
      </c>
      <c r="N20" s="262">
        <f>E20+H20</f>
        <v>496688.85</v>
      </c>
      <c r="O20" s="266">
        <f>N20-F20</f>
        <v>143525.28999999998</v>
      </c>
      <c r="P20" s="279"/>
    </row>
    <row r="21" spans="1:16" s="223" customFormat="1" ht="18" customHeight="1" thickBot="1">
      <c r="A21" s="246">
        <v>10</v>
      </c>
      <c r="B21" s="249" t="s">
        <v>281</v>
      </c>
      <c r="C21" s="261">
        <v>92.51</v>
      </c>
      <c r="D21" s="261">
        <v>97.32</v>
      </c>
      <c r="E21" s="261">
        <f>130641.4+3439.54</f>
        <v>134080.94</v>
      </c>
      <c r="F21" s="261">
        <f>129290.03+3181.7</f>
        <v>132471.73</v>
      </c>
      <c r="G21" s="252">
        <f>E21-F21</f>
        <v>1609.2099999999919</v>
      </c>
      <c r="H21" s="261">
        <v>18000</v>
      </c>
      <c r="I21" s="252">
        <v>18000</v>
      </c>
      <c r="J21" s="252">
        <f>H21-I21</f>
        <v>0</v>
      </c>
      <c r="K21" s="252">
        <f>F21+I21</f>
        <v>150471.73</v>
      </c>
      <c r="L21" s="252">
        <f>G21+J21</f>
        <v>1609.2099999999919</v>
      </c>
      <c r="M21" s="249" t="s">
        <v>286</v>
      </c>
      <c r="N21" s="262">
        <f>E21+H21</f>
        <v>152080.94</v>
      </c>
      <c r="O21" s="266">
        <f>N21-F21</f>
        <v>19609.209999999992</v>
      </c>
      <c r="P21" s="279"/>
    </row>
    <row r="22" spans="1:16" s="223" customFormat="1" ht="18" customHeight="1">
      <c r="A22" s="246">
        <v>10</v>
      </c>
      <c r="B22" s="249" t="s">
        <v>258</v>
      </c>
      <c r="C22" s="261">
        <v>23.13</v>
      </c>
      <c r="D22" s="261">
        <v>25.44</v>
      </c>
      <c r="E22" s="261">
        <f>50320.92+1384.19</f>
        <v>51705.11</v>
      </c>
      <c r="F22" s="261">
        <f>48134.7+1173.6</f>
        <v>49308.299999999996</v>
      </c>
      <c r="G22" s="252">
        <f>E22-F22</f>
        <v>2396.810000000005</v>
      </c>
      <c r="H22" s="261">
        <v>14000</v>
      </c>
      <c r="I22" s="252">
        <v>14000</v>
      </c>
      <c r="J22" s="252">
        <f>H22-I22</f>
        <v>0</v>
      </c>
      <c r="K22" s="252">
        <f aca="true" t="shared" si="5" ref="K22:L24">F22+I22</f>
        <v>63308.299999999996</v>
      </c>
      <c r="L22" s="252">
        <f t="shared" si="5"/>
        <v>2396.810000000005</v>
      </c>
      <c r="M22" s="249" t="s">
        <v>287</v>
      </c>
      <c r="N22" s="262">
        <f>E22+H22</f>
        <v>65705.11</v>
      </c>
      <c r="O22" s="266">
        <f>N22-F22</f>
        <v>16396.810000000005</v>
      </c>
      <c r="P22" s="279"/>
    </row>
    <row r="23" spans="1:16" s="223" customFormat="1" ht="18" customHeight="1" thickBot="1">
      <c r="A23" s="246">
        <v>11</v>
      </c>
      <c r="B23" s="249" t="s">
        <v>259</v>
      </c>
      <c r="C23" s="261">
        <v>23.13</v>
      </c>
      <c r="D23" s="261">
        <v>25.44</v>
      </c>
      <c r="E23" s="261">
        <v>83998.08</v>
      </c>
      <c r="F23" s="261">
        <v>81330.14</v>
      </c>
      <c r="G23" s="252">
        <f>E23-F23</f>
        <v>2667.9400000000023</v>
      </c>
      <c r="H23" s="261">
        <v>32000</v>
      </c>
      <c r="I23" s="280">
        <v>32000</v>
      </c>
      <c r="J23" s="252">
        <f>H23-I23</f>
        <v>0</v>
      </c>
      <c r="K23" s="252">
        <f t="shared" si="5"/>
        <v>113330.14</v>
      </c>
      <c r="L23" s="252">
        <f t="shared" si="5"/>
        <v>2667.9400000000023</v>
      </c>
      <c r="M23" s="249" t="s">
        <v>287</v>
      </c>
      <c r="N23" s="262">
        <f>E23+H23</f>
        <v>115998.08</v>
      </c>
      <c r="O23" s="254">
        <f>N23-F23</f>
        <v>34667.94</v>
      </c>
      <c r="P23" s="241"/>
    </row>
    <row r="24" spans="1:16" s="223" customFormat="1" ht="37.5" customHeight="1">
      <c r="A24" s="246">
        <v>12</v>
      </c>
      <c r="B24" s="294" t="s">
        <v>260</v>
      </c>
      <c r="C24" s="261">
        <v>3.84</v>
      </c>
      <c r="D24" s="261">
        <v>4.12</v>
      </c>
      <c r="E24" s="261">
        <v>22696.05</v>
      </c>
      <c r="F24" s="261">
        <v>16751.29</v>
      </c>
      <c r="G24" s="252">
        <f>E24-F24</f>
        <v>5944.759999999998</v>
      </c>
      <c r="H24" s="261">
        <v>1400</v>
      </c>
      <c r="I24" s="280">
        <v>1400</v>
      </c>
      <c r="J24" s="252">
        <f>H24-I24</f>
        <v>0</v>
      </c>
      <c r="K24" s="252">
        <f t="shared" si="5"/>
        <v>18151.29</v>
      </c>
      <c r="L24" s="252">
        <f t="shared" si="5"/>
        <v>5944.759999999998</v>
      </c>
      <c r="M24" s="281" t="s">
        <v>288</v>
      </c>
      <c r="N24" s="262">
        <f>E24+H24</f>
        <v>24096.05</v>
      </c>
      <c r="O24" s="266">
        <f>N24-F24</f>
        <v>7344.759999999998</v>
      </c>
      <c r="P24" s="241"/>
    </row>
    <row r="25" spans="1:16" s="223" customFormat="1" ht="18" customHeight="1" thickBot="1">
      <c r="A25" s="246"/>
      <c r="B25" s="293" t="s">
        <v>161</v>
      </c>
      <c r="C25" s="275" t="s">
        <v>93</v>
      </c>
      <c r="D25" s="275" t="s">
        <v>93</v>
      </c>
      <c r="E25" s="275">
        <f aca="true" t="shared" si="6" ref="E25:L25">SUM(E22:E24)</f>
        <v>158399.24</v>
      </c>
      <c r="F25" s="275">
        <f t="shared" si="6"/>
        <v>147389.73</v>
      </c>
      <c r="G25" s="275">
        <f t="shared" si="6"/>
        <v>11009.510000000006</v>
      </c>
      <c r="H25" s="275">
        <f t="shared" si="6"/>
        <v>47400</v>
      </c>
      <c r="I25" s="275">
        <f t="shared" si="6"/>
        <v>47400</v>
      </c>
      <c r="J25" s="275">
        <f t="shared" si="6"/>
        <v>0</v>
      </c>
      <c r="K25" s="275">
        <f t="shared" si="6"/>
        <v>194789.73</v>
      </c>
      <c r="L25" s="275">
        <f t="shared" si="6"/>
        <v>11009.510000000006</v>
      </c>
      <c r="M25" s="276"/>
      <c r="N25" s="282">
        <f>SUM(N22:N24)</f>
        <v>205799.24</v>
      </c>
      <c r="O25" s="254"/>
      <c r="P25" s="241"/>
    </row>
    <row r="26" spans="1:16" s="223" customFormat="1" ht="18" customHeight="1" thickBot="1">
      <c r="A26" s="246"/>
      <c r="B26" s="243" t="s">
        <v>77</v>
      </c>
      <c r="C26" s="245" t="s">
        <v>93</v>
      </c>
      <c r="D26" s="245" t="s">
        <v>93</v>
      </c>
      <c r="E26" s="245">
        <f aca="true" t="shared" si="7" ref="E26:L26">E19+E25</f>
        <v>684711.36</v>
      </c>
      <c r="F26" s="245">
        <f t="shared" si="7"/>
        <v>653415.13</v>
      </c>
      <c r="G26" s="245">
        <f t="shared" si="7"/>
        <v>37370.68000000004</v>
      </c>
      <c r="H26" s="245">
        <f t="shared" si="7"/>
        <v>149602.16</v>
      </c>
      <c r="I26" s="245">
        <f t="shared" si="7"/>
        <v>136102.16</v>
      </c>
      <c r="J26" s="245">
        <f t="shared" si="7"/>
        <v>13500</v>
      </c>
      <c r="K26" s="245">
        <f t="shared" si="7"/>
        <v>758690.23</v>
      </c>
      <c r="L26" s="245">
        <f t="shared" si="7"/>
        <v>50870.68000000004</v>
      </c>
      <c r="M26" s="249"/>
      <c r="N26" s="247">
        <f>SUM(N19:N24)</f>
        <v>1483083.31</v>
      </c>
      <c r="O26" s="278">
        <f>SUM(O19:O25)</f>
        <v>253649.12999999998</v>
      </c>
      <c r="P26" s="241"/>
    </row>
    <row r="27" spans="1:16" s="199" customFormat="1" ht="15" hidden="1">
      <c r="A27" s="375" t="s">
        <v>263</v>
      </c>
      <c r="B27" s="375"/>
      <c r="C27" s="375"/>
      <c r="D27" s="375"/>
      <c r="E27" s="375"/>
      <c r="F27" s="375"/>
      <c r="G27" s="375"/>
      <c r="H27" s="283"/>
      <c r="I27" s="390">
        <v>186515.87</v>
      </c>
      <c r="J27" s="284"/>
      <c r="K27" s="285"/>
      <c r="L27" s="285"/>
      <c r="M27" s="286"/>
      <c r="N27" s="287"/>
      <c r="O27" s="288"/>
      <c r="P27" s="241"/>
    </row>
    <row r="28" spans="1:16" s="199" customFormat="1" ht="15" hidden="1">
      <c r="A28" s="376"/>
      <c r="B28" s="376"/>
      <c r="C28" s="376"/>
      <c r="D28" s="376"/>
      <c r="E28" s="376"/>
      <c r="F28" s="376"/>
      <c r="G28" s="376"/>
      <c r="H28" s="283"/>
      <c r="I28" s="390"/>
      <c r="J28" s="284"/>
      <c r="K28" s="285"/>
      <c r="L28" s="285"/>
      <c r="M28" s="286"/>
      <c r="N28" s="287"/>
      <c r="O28" s="288"/>
      <c r="P28" s="241"/>
    </row>
    <row r="29" spans="1:16" ht="44.25" customHeight="1" hidden="1">
      <c r="A29" s="376"/>
      <c r="B29" s="376"/>
      <c r="C29" s="376"/>
      <c r="D29" s="376"/>
      <c r="E29" s="376"/>
      <c r="F29" s="376"/>
      <c r="G29" s="376"/>
      <c r="H29" s="289"/>
      <c r="I29" s="289"/>
      <c r="J29" s="289"/>
      <c r="K29" s="290"/>
      <c r="L29" s="290"/>
      <c r="M29" s="241"/>
      <c r="N29" s="291"/>
      <c r="O29" s="242"/>
      <c r="P29" s="241"/>
    </row>
    <row r="30" ht="12.75">
      <c r="B30" s="201"/>
    </row>
    <row r="34" ht="12.75">
      <c r="J34" s="228"/>
    </row>
  </sheetData>
  <sheetProtection/>
  <mergeCells count="4">
    <mergeCell ref="B1:N1"/>
    <mergeCell ref="A6:B6"/>
    <mergeCell ref="A27:G29"/>
    <mergeCell ref="I27:I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2017-04-25T07:44:07Z</cp:lastPrinted>
  <dcterms:created xsi:type="dcterms:W3CDTF">2010-03-19T07:34:08Z</dcterms:created>
  <dcterms:modified xsi:type="dcterms:W3CDTF">2017-04-25T07:44:42Z</dcterms:modified>
  <cp:category/>
  <cp:version/>
  <cp:contentType/>
  <cp:contentStatus/>
</cp:coreProperties>
</file>