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9170" windowHeight="4230" firstSheet="1" activeTab="1"/>
  </bookViews>
  <sheets>
    <sheet name="Лист1" sheetId="1" state="hidden" r:id="rId1"/>
    <sheet name="2010" sheetId="2" r:id="rId2"/>
    <sheet name="2009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<sst xmlns="http://schemas.openxmlformats.org/spreadsheetml/2006/main" count="345" uniqueCount="170">
  <si>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</si>
  <si>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</si>
  <si>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</si>
  <si>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</si>
  <si>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</si>
  <si>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</si>
  <si>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</si>
  <si>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</si>
  <si>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</si>
  <si>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</si>
  <si>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</si>
  <si>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</si>
  <si>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</si>
  <si>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</si>
  <si>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</si>
  <si>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</si>
  <si>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</si>
  <si>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</si>
  <si>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</si>
  <si>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</si>
  <si>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</si>
  <si>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</si>
  <si>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</si>
  <si>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</si>
  <si>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</si>
  <si>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</si>
  <si>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</si>
  <si>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</si>
  <si>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</si>
  <si>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</si>
  <si>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</si>
  <si>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</si>
  <si>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</si>
  <si>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</si>
  <si>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</si>
  <si>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</si>
  <si>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</si>
  <si>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</si>
  <si>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</si>
  <si>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</si>
  <si>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</si>
  <si>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</si>
  <si>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</si>
  <si>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</si>
  <si>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</si>
  <si>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</si>
  <si>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</si>
  <si>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</si>
  <si>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</si>
  <si>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</si>
  <si>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</si>
  <si>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</si>
  <si>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</si>
  <si>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</si>
  <si>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</si>
  <si>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</si>
  <si>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</si>
  <si>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</si>
  <si>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</si>
  <si>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</si>
  <si>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</si>
  <si>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</si>
  <si>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</si>
  <si>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</si>
  <si>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</si>
  <si>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</si>
  <si>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</si>
  <si>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</si>
  <si>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</si>
  <si>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</si>
  <si>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</si>
  <si>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</si>
  <si>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</si>
  <si>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</si>
  <si>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</si>
  <si>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</si>
  <si>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</si>
  <si>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</si>
  <si>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</si>
  <si>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</si>
  <si>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</si>
  <si>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</si>
  <si>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</si>
  <si>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</si>
  <si>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</si>
  <si>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</si>
  <si>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</si>
  <si>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</si>
  <si>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</si>
  <si>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</si>
  <si>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</si>
  <si>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</si>
  <si>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</si>
  <si>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</si>
  <si>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</si>
  <si>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</si>
  <si>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</si>
  <si>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</si>
  <si>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</si>
  <si>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</si>
  <si>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</si>
  <si>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</si>
  <si>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</si>
  <si>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</si>
  <si>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</si>
  <si>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</si>
  <si>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</si>
  <si>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</si>
  <si>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</si>
  <si>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</si>
  <si>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</si>
  <si>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</si>
  <si>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</si>
  <si>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</si>
  <si>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</si>
  <si>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</si>
  <si>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</si>
  <si>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</si>
  <si>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</si>
  <si>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</si>
  <si>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</si>
  <si>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</si>
  <si>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</si>
  <si>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</si>
  <si>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</si>
  <si>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</si>
  <si>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</si>
  <si>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</si>
  <si>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</si>
  <si>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</si>
  <si>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</si>
  <si>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</si>
  <si>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</si>
  <si>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</si>
  <si>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</si>
  <si>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</si>
  <si>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</si>
  <si>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</si>
  <si>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</si>
  <si>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</si>
  <si>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</si>
  <si>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</si>
  <si>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</si>
  <si>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</si>
  <si>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</si>
  <si>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</si>
  <si>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</si>
  <si>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СМЕТА доходов и расходов с 01.01.10г. по 31.12.2010г.</t>
  </si>
  <si>
    <t>ВСЕГО по Жилищным услугам</t>
  </si>
  <si>
    <t>2.55/1.55</t>
  </si>
  <si>
    <t>ОАО "Петербургская Сбытовая Компания"</t>
  </si>
  <si>
    <t>ЗАО "ПЭКОП"</t>
  </si>
  <si>
    <t>Общая площадь дома  (этажей) м2</t>
  </si>
  <si>
    <t>3.39/8.02</t>
  </si>
  <si>
    <t>4.57/4.96</t>
  </si>
  <si>
    <t>0.33/0.40</t>
  </si>
  <si>
    <t>0.2/1.18</t>
  </si>
  <si>
    <t>Жилой фонд</t>
  </si>
  <si>
    <t xml:space="preserve">  ИТОГО</t>
  </si>
  <si>
    <t>ООО "НИКА"</t>
  </si>
  <si>
    <t xml:space="preserve">№058-Н от 01.03.2010 </t>
  </si>
  <si>
    <t xml:space="preserve">ООО "ЖКС №1 Адмиралтейского района" </t>
  </si>
  <si>
    <r>
      <t>Адрес:</t>
    </r>
    <r>
      <rPr>
        <b/>
        <u val="singleAccounting"/>
        <sz val="9"/>
        <rFont val="Arial"/>
        <family val="2"/>
      </rPr>
      <t xml:space="preserve"> 5 Красноармейская ул.д.20</t>
    </r>
  </si>
  <si>
    <r>
      <t>Наименование ТСЖ  :</t>
    </r>
    <r>
      <rPr>
        <b/>
        <u val="single"/>
        <sz val="9"/>
        <rFont val="Arial"/>
        <family val="2"/>
      </rPr>
      <t xml:space="preserve"> "                                            "</t>
    </r>
  </si>
  <si>
    <t xml:space="preserve">Дог.№07-68497/10-ЖК </t>
  </si>
  <si>
    <t>№7923 от 001.02.2010</t>
  </si>
  <si>
    <t>№35217 от 28.06.2010.</t>
  </si>
  <si>
    <t xml:space="preserve">№108/10 от 01.01.2010 </t>
  </si>
  <si>
    <t xml:space="preserve">ТСЖ "                           "  ___________________  </t>
  </si>
  <si>
    <t xml:space="preserve">            Генеральный директор ООО "УК "Петербургский Дом"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</si>
</sst>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</numFmts>
  <fonts count="2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6"/>
      <name val="Arial"/>
      <family val="2"/>
    </font>
    <font>
      <sz val="8"/>
      <color indexed="8"/>
      <name val="Arial"/>
      <family val="0"/>
    </font>
    <font>
      <sz val="7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horizontal="left"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1" fillId="0" borderId="3" xfId="17" applyBorder="1" applyAlignment="1">
      <alignment horizontal="right"/>
      <protection/>
    </xf>
    <xf numFmtId="0" fontId="1" fillId="0" borderId="2" xfId="17" applyFill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>
      <alignment/>
      <protection/>
    </xf>
    <xf numFmtId="0" fontId="1" fillId="0" borderId="0" xfId="17" applyBorder="1">
      <alignment/>
      <protection/>
    </xf>
    <xf numFmtId="0" fontId="1" fillId="0" borderId="6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6" xfId="17" applyBorder="1" applyAlignment="1">
      <alignment horizontal="right"/>
      <protection/>
    </xf>
    <xf numFmtId="0" fontId="1" fillId="0" borderId="7" xfId="17" applyBorder="1" applyAlignment="1">
      <alignment horizontal="center"/>
      <protection/>
    </xf>
    <xf numFmtId="0" fontId="1" fillId="0" borderId="8" xfId="17" applyBorder="1">
      <alignment/>
      <protection/>
    </xf>
    <xf numFmtId="0" fontId="1" fillId="0" borderId="9" xfId="17" applyBorder="1">
      <alignment/>
      <protection/>
    </xf>
    <xf numFmtId="0" fontId="1" fillId="0" borderId="10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10" xfId="17" applyBorder="1" applyAlignment="1">
      <alignment horizontal="right"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>
      <alignment/>
      <protection/>
    </xf>
    <xf numFmtId="0" fontId="1" fillId="0" borderId="13" xfId="17" applyBorder="1">
      <alignment/>
      <protection/>
    </xf>
    <xf numFmtId="2" fontId="1" fillId="0" borderId="14" xfId="17" applyNumberFormat="1" applyBorder="1" applyAlignment="1">
      <alignment horizontal="center"/>
      <protection/>
    </xf>
    <xf numFmtId="0" fontId="1" fillId="0" borderId="13" xfId="17" applyBorder="1" applyAlignment="1">
      <alignment horizontal="center"/>
      <protection/>
    </xf>
    <xf numFmtId="4" fontId="1" fillId="0" borderId="14" xfId="17" applyNumberFormat="1" applyBorder="1" applyAlignment="1">
      <alignment horizontal="right"/>
      <protection/>
    </xf>
    <xf numFmtId="0" fontId="1" fillId="0" borderId="15" xfId="17" applyBorder="1" applyAlignment="1">
      <alignment horizontal="center"/>
      <protection/>
    </xf>
    <xf numFmtId="2" fontId="1" fillId="0" borderId="6" xfId="17" applyNumberFormat="1" applyBorder="1" applyAlignment="1">
      <alignment horizontal="center"/>
      <protection/>
    </xf>
    <xf numFmtId="4" fontId="1" fillId="0" borderId="6" xfId="17" applyNumberFormat="1" applyBorder="1" applyAlignment="1">
      <alignment horizontal="right"/>
      <protection/>
    </xf>
    <xf numFmtId="0" fontId="1" fillId="0" borderId="16" xfId="17" applyBorder="1">
      <alignment/>
      <protection/>
    </xf>
    <xf numFmtId="0" fontId="1" fillId="0" borderId="17" xfId="17" applyBorder="1">
      <alignment/>
      <protection/>
    </xf>
    <xf numFmtId="2" fontId="1" fillId="0" borderId="18" xfId="17" applyNumberFormat="1" applyBorder="1" applyAlignment="1">
      <alignment horizontal="center"/>
      <protection/>
    </xf>
    <xf numFmtId="0" fontId="1" fillId="0" borderId="17" xfId="17" applyBorder="1" applyAlignment="1">
      <alignment horizontal="center"/>
      <protection/>
    </xf>
    <xf numFmtId="4" fontId="1" fillId="0" borderId="10" xfId="17" applyNumberFormat="1" applyBorder="1" applyAlignment="1">
      <alignment horizontal="right"/>
      <protection/>
    </xf>
    <xf numFmtId="1" fontId="1" fillId="0" borderId="17" xfId="17" applyNumberFormat="1" applyBorder="1" applyAlignment="1">
      <alignment horizontal="center"/>
      <protection/>
    </xf>
    <xf numFmtId="1" fontId="1" fillId="0" borderId="13" xfId="17" applyNumberFormat="1" applyBorder="1" applyAlignment="1">
      <alignment horizontal="center"/>
      <protection/>
    </xf>
    <xf numFmtId="0" fontId="1" fillId="0" borderId="18" xfId="17" applyBorder="1" applyAlignment="1">
      <alignment horizontal="center"/>
      <protection/>
    </xf>
    <xf numFmtId="0" fontId="1" fillId="0" borderId="19" xfId="17" applyBorder="1">
      <alignment/>
      <protection/>
    </xf>
    <xf numFmtId="0" fontId="1" fillId="0" borderId="20" xfId="17" applyBorder="1">
      <alignment/>
      <protection/>
    </xf>
    <xf numFmtId="0" fontId="1" fillId="0" borderId="21" xfId="17" applyBorder="1" applyAlignment="1">
      <alignment horizontal="center"/>
      <protection/>
    </xf>
    <xf numFmtId="0" fontId="1" fillId="0" borderId="20" xfId="17" applyBorder="1" applyAlignment="1">
      <alignment horizontal="center"/>
      <protection/>
    </xf>
    <xf numFmtId="4" fontId="2" fillId="0" borderId="21" xfId="17" applyNumberFormat="1" applyFont="1" applyBorder="1" applyAlignment="1">
      <alignment horizontal="right"/>
      <protection/>
    </xf>
    <xf numFmtId="0" fontId="1" fillId="0" borderId="22" xfId="17" applyBorder="1" applyAlignment="1">
      <alignment horizontal="center"/>
      <protection/>
    </xf>
    <xf numFmtId="0" fontId="1" fillId="0" borderId="23" xfId="17" applyBorder="1" applyAlignment="1">
      <alignment horizontal="center"/>
      <protection/>
    </xf>
    <xf numFmtId="0" fontId="1" fillId="0" borderId="5" xfId="17" applyFill="1" applyBorder="1">
      <alignment/>
      <protection/>
    </xf>
    <xf numFmtId="0" fontId="1" fillId="0" borderId="0" xfId="17" applyBorder="1" applyAlignment="1">
      <alignment horizontal="right"/>
      <protection/>
    </xf>
    <xf numFmtId="0" fontId="1" fillId="0" borderId="0" xfId="17" applyFont="1">
      <alignment/>
      <protection/>
    </xf>
    <xf numFmtId="2" fontId="1" fillId="0" borderId="18" xfId="17" applyNumberFormat="1" applyFont="1" applyBorder="1" applyAlignment="1">
      <alignment horizontal="center"/>
      <protection/>
    </xf>
    <xf numFmtId="3" fontId="1" fillId="0" borderId="18" xfId="17" applyNumberFormat="1" applyFont="1" applyBorder="1" applyAlignment="1">
      <alignment horizont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43" fontId="0" fillId="0" borderId="0" xfId="19" applyAlignment="1">
      <alignment/>
    </xf>
    <xf numFmtId="43" fontId="5" fillId="0" borderId="0" xfId="19" applyFont="1" applyAlignment="1">
      <alignment/>
    </xf>
    <xf numFmtId="43" fontId="6" fillId="0" borderId="0" xfId="19" applyFont="1" applyAlignment="1">
      <alignment/>
    </xf>
    <xf numFmtId="0" fontId="5" fillId="0" borderId="0" xfId="0" applyFont="1" applyAlignment="1">
      <alignment/>
    </xf>
    <xf numFmtId="43" fontId="7" fillId="0" borderId="0" xfId="19" applyFont="1" applyAlignment="1">
      <alignment/>
    </xf>
    <xf numFmtId="0" fontId="6" fillId="0" borderId="0" xfId="0" applyFont="1" applyAlignment="1">
      <alignment/>
    </xf>
    <xf numFmtId="43" fontId="5" fillId="0" borderId="0" xfId="19" applyFont="1" applyAlignment="1">
      <alignment horizontal="left"/>
    </xf>
    <xf numFmtId="169" fontId="7" fillId="0" borderId="0" xfId="19" applyNumberFormat="1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43" fontId="10" fillId="0" borderId="27" xfId="19" applyFont="1" applyBorder="1" applyAlignment="1">
      <alignment/>
    </xf>
    <xf numFmtId="43" fontId="10" fillId="0" borderId="28" xfId="19" applyFont="1" applyBorder="1" applyAlignment="1">
      <alignment/>
    </xf>
    <xf numFmtId="43" fontId="11" fillId="0" borderId="28" xfId="19" applyFont="1" applyBorder="1" applyAlignment="1">
      <alignment/>
    </xf>
    <xf numFmtId="43" fontId="11" fillId="0" borderId="29" xfId="19" applyFont="1" applyBorder="1" applyAlignment="1">
      <alignment/>
    </xf>
    <xf numFmtId="43" fontId="11" fillId="0" borderId="30" xfId="19" applyFont="1" applyBorder="1" applyAlignment="1">
      <alignment/>
    </xf>
    <xf numFmtId="43" fontId="11" fillId="0" borderId="31" xfId="19" applyFont="1" applyBorder="1" applyAlignment="1">
      <alignment/>
    </xf>
    <xf numFmtId="0" fontId="11" fillId="0" borderId="0" xfId="0" applyFont="1" applyAlignment="1">
      <alignment/>
    </xf>
    <xf numFmtId="169" fontId="11" fillId="0" borderId="0" xfId="19" applyNumberFormat="1" applyFont="1" applyAlignment="1">
      <alignment horizontal="left"/>
    </xf>
    <xf numFmtId="43" fontId="11" fillId="0" borderId="0" xfId="19" applyFont="1" applyAlignment="1">
      <alignment horizontal="left"/>
    </xf>
    <xf numFmtId="43" fontId="11" fillId="0" borderId="0" xfId="19" applyFont="1" applyAlignment="1">
      <alignment/>
    </xf>
    <xf numFmtId="169" fontId="10" fillId="0" borderId="0" xfId="1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3" fontId="10" fillId="0" borderId="34" xfId="19" applyFont="1" applyBorder="1" applyAlignment="1">
      <alignment/>
    </xf>
    <xf numFmtId="43" fontId="11" fillId="0" borderId="34" xfId="19" applyFont="1" applyBorder="1" applyAlignment="1">
      <alignment/>
    </xf>
    <xf numFmtId="0" fontId="10" fillId="0" borderId="35" xfId="0" applyFont="1" applyBorder="1" applyAlignment="1">
      <alignment/>
    </xf>
    <xf numFmtId="43" fontId="10" fillId="0" borderId="36" xfId="19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8" xfId="0" applyFont="1" applyBorder="1" applyAlignment="1">
      <alignment/>
    </xf>
    <xf numFmtId="43" fontId="10" fillId="0" borderId="18" xfId="19" applyFont="1" applyBorder="1" applyAlignment="1">
      <alignment/>
    </xf>
    <xf numFmtId="43" fontId="11" fillId="0" borderId="18" xfId="19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43" fontId="10" fillId="0" borderId="39" xfId="19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1" xfId="0" applyFont="1" applyBorder="1" applyAlignment="1">
      <alignment/>
    </xf>
    <xf numFmtId="43" fontId="10" fillId="0" borderId="21" xfId="19" applyFont="1" applyBorder="1" applyAlignment="1">
      <alignment/>
    </xf>
    <xf numFmtId="43" fontId="11" fillId="0" borderId="21" xfId="19" applyFont="1" applyBorder="1" applyAlignment="1">
      <alignment/>
    </xf>
    <xf numFmtId="0" fontId="11" fillId="0" borderId="19" xfId="0" applyFont="1" applyBorder="1" applyAlignment="1">
      <alignment/>
    </xf>
    <xf numFmtId="43" fontId="10" fillId="0" borderId="43" xfId="19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1" fillId="0" borderId="14" xfId="0" applyFont="1" applyBorder="1" applyAlignment="1">
      <alignment/>
    </xf>
    <xf numFmtId="43" fontId="11" fillId="0" borderId="14" xfId="19" applyFont="1" applyBorder="1" applyAlignment="1">
      <alignment/>
    </xf>
    <xf numFmtId="43" fontId="10" fillId="0" borderId="14" xfId="19" applyFont="1" applyBorder="1" applyAlignment="1">
      <alignment/>
    </xf>
    <xf numFmtId="0" fontId="11" fillId="0" borderId="12" xfId="0" applyFont="1" applyBorder="1" applyAlignment="1">
      <alignment/>
    </xf>
    <xf numFmtId="43" fontId="11" fillId="0" borderId="15" xfId="19" applyFont="1" applyBorder="1" applyAlignment="1">
      <alignment/>
    </xf>
    <xf numFmtId="0" fontId="10" fillId="0" borderId="46" xfId="0" applyFont="1" applyBorder="1" applyAlignment="1">
      <alignment/>
    </xf>
    <xf numFmtId="43" fontId="8" fillId="0" borderId="18" xfId="19" applyFont="1" applyBorder="1" applyAlignment="1">
      <alignment/>
    </xf>
    <xf numFmtId="43" fontId="11" fillId="0" borderId="39" xfId="19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43" fontId="11" fillId="0" borderId="10" xfId="19" applyFont="1" applyBorder="1" applyAlignment="1">
      <alignment/>
    </xf>
    <xf numFmtId="43" fontId="10" fillId="0" borderId="10" xfId="19" applyFont="1" applyBorder="1" applyAlignment="1">
      <alignment/>
    </xf>
    <xf numFmtId="0" fontId="11" fillId="0" borderId="8" xfId="0" applyFont="1" applyBorder="1" applyAlignment="1">
      <alignment/>
    </xf>
    <xf numFmtId="43" fontId="11" fillId="0" borderId="11" xfId="19" applyFont="1" applyBorder="1" applyAlignment="1">
      <alignment/>
    </xf>
    <xf numFmtId="0" fontId="11" fillId="0" borderId="31" xfId="0" applyFont="1" applyBorder="1" applyAlignment="1">
      <alignment/>
    </xf>
    <xf numFmtId="43" fontId="10" fillId="0" borderId="10" xfId="19" applyFont="1" applyBorder="1" applyAlignment="1">
      <alignment/>
    </xf>
    <xf numFmtId="0" fontId="10" fillId="0" borderId="47" xfId="0" applyFont="1" applyBorder="1" applyAlignment="1">
      <alignment/>
    </xf>
    <xf numFmtId="43" fontId="11" fillId="0" borderId="48" xfId="19" applyFont="1" applyBorder="1" applyAlignment="1">
      <alignment/>
    </xf>
    <xf numFmtId="0" fontId="11" fillId="0" borderId="49" xfId="0" applyFont="1" applyBorder="1" applyAlignment="1">
      <alignment/>
    </xf>
    <xf numFmtId="43" fontId="10" fillId="0" borderId="49" xfId="19" applyFont="1" applyBorder="1" applyAlignment="1">
      <alignment/>
    </xf>
    <xf numFmtId="43" fontId="11" fillId="0" borderId="49" xfId="19" applyFont="1" applyBorder="1" applyAlignment="1">
      <alignment/>
    </xf>
    <xf numFmtId="0" fontId="11" fillId="0" borderId="50" xfId="0" applyFont="1" applyBorder="1" applyAlignment="1">
      <alignment/>
    </xf>
    <xf numFmtId="43" fontId="10" fillId="0" borderId="51" xfId="19" applyFont="1" applyBorder="1" applyAlignment="1">
      <alignment/>
    </xf>
    <xf numFmtId="0" fontId="10" fillId="0" borderId="52" xfId="0" applyFont="1" applyBorder="1" applyAlignment="1">
      <alignment/>
    </xf>
    <xf numFmtId="0" fontId="11" fillId="0" borderId="46" xfId="0" applyFont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3" fontId="11" fillId="0" borderId="51" xfId="19" applyFont="1" applyBorder="1" applyAlignment="1">
      <alignment/>
    </xf>
    <xf numFmtId="0" fontId="13" fillId="0" borderId="0" xfId="0" applyFont="1" applyAlignment="1">
      <alignment/>
    </xf>
    <xf numFmtId="43" fontId="11" fillId="0" borderId="28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0" fillId="0" borderId="52" xfId="0" applyNumberFormat="1" applyFont="1" applyBorder="1" applyAlignment="1">
      <alignment/>
    </xf>
    <xf numFmtId="0" fontId="8" fillId="0" borderId="33" xfId="0" applyFont="1" applyBorder="1" applyAlignment="1">
      <alignment/>
    </xf>
    <xf numFmtId="43" fontId="11" fillId="0" borderId="27" xfId="19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43" fontId="11" fillId="0" borderId="36" xfId="19" applyFont="1" applyBorder="1" applyAlignment="1">
      <alignment/>
    </xf>
    <xf numFmtId="43" fontId="11" fillId="0" borderId="37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8" fillId="0" borderId="21" xfId="19" applyFont="1" applyBorder="1" applyAlignment="1">
      <alignment/>
    </xf>
    <xf numFmtId="43" fontId="11" fillId="0" borderId="43" xfId="19" applyFont="1" applyBorder="1" applyAlignment="1">
      <alignment/>
    </xf>
    <xf numFmtId="14" fontId="11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43" fontId="0" fillId="0" borderId="0" xfId="19" applyFont="1" applyAlignment="1">
      <alignment/>
    </xf>
    <xf numFmtId="43" fontId="12" fillId="0" borderId="18" xfId="19" applyFont="1" applyBorder="1" applyAlignment="1">
      <alignment/>
    </xf>
    <xf numFmtId="43" fontId="12" fillId="0" borderId="28" xfId="19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43" fontId="0" fillId="0" borderId="53" xfId="19" applyFont="1" applyBorder="1" applyAlignment="1">
      <alignment/>
    </xf>
    <xf numFmtId="43" fontId="0" fillId="0" borderId="9" xfId="19" applyBorder="1" applyAlignment="1">
      <alignment/>
    </xf>
    <xf numFmtId="0" fontId="0" fillId="0" borderId="31" xfId="0" applyBorder="1" applyAlignment="1">
      <alignment/>
    </xf>
    <xf numFmtId="43" fontId="0" fillId="0" borderId="54" xfId="19" applyFont="1" applyBorder="1" applyAlignment="1">
      <alignment/>
    </xf>
    <xf numFmtId="43" fontId="0" fillId="0" borderId="0" xfId="19" applyBorder="1" applyAlignment="1">
      <alignment/>
    </xf>
    <xf numFmtId="0" fontId="0" fillId="0" borderId="55" xfId="0" applyBorder="1" applyAlignment="1">
      <alignment/>
    </xf>
    <xf numFmtId="43" fontId="0" fillId="0" borderId="45" xfId="19" applyFont="1" applyBorder="1" applyAlignment="1">
      <alignment/>
    </xf>
    <xf numFmtId="43" fontId="0" fillId="0" borderId="13" xfId="19" applyBorder="1" applyAlignment="1">
      <alignment/>
    </xf>
    <xf numFmtId="0" fontId="0" fillId="0" borderId="30" xfId="0" applyBorder="1" applyAlignment="1">
      <alignment/>
    </xf>
    <xf numFmtId="0" fontId="8" fillId="0" borderId="32" xfId="0" applyFont="1" applyBorder="1" applyAlignment="1">
      <alignment/>
    </xf>
    <xf numFmtId="0" fontId="8" fillId="0" borderId="41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19" applyFont="1" applyAlignment="1">
      <alignment/>
    </xf>
    <xf numFmtId="0" fontId="16" fillId="0" borderId="0" xfId="0" applyFont="1" applyAlignment="1">
      <alignment/>
    </xf>
    <xf numFmtId="43" fontId="15" fillId="0" borderId="0" xfId="19" applyFont="1" applyAlignment="1">
      <alignment/>
    </xf>
    <xf numFmtId="43" fontId="20" fillId="0" borderId="0" xfId="19" applyFont="1" applyAlignment="1">
      <alignment/>
    </xf>
    <xf numFmtId="43" fontId="0" fillId="0" borderId="1" xfId="19" applyBorder="1" applyAlignment="1">
      <alignment/>
    </xf>
    <xf numFmtId="43" fontId="0" fillId="0" borderId="3" xfId="19" applyBorder="1" applyAlignment="1">
      <alignment/>
    </xf>
    <xf numFmtId="0" fontId="0" fillId="0" borderId="56" xfId="0" applyBorder="1" applyAlignment="1">
      <alignment/>
    </xf>
    <xf numFmtId="43" fontId="0" fillId="0" borderId="57" xfId="19" applyBorder="1" applyAlignment="1">
      <alignment/>
    </xf>
    <xf numFmtId="43" fontId="0" fillId="0" borderId="58" xfId="19" applyBorder="1" applyAlignment="1">
      <alignment/>
    </xf>
    <xf numFmtId="43" fontId="0" fillId="0" borderId="59" xfId="19" applyBorder="1" applyAlignment="1">
      <alignment/>
    </xf>
    <xf numFmtId="0" fontId="0" fillId="0" borderId="60" xfId="0" applyBorder="1" applyAlignment="1">
      <alignment/>
    </xf>
    <xf numFmtId="43" fontId="0" fillId="0" borderId="61" xfId="19" applyBorder="1" applyAlignment="1">
      <alignment/>
    </xf>
    <xf numFmtId="0" fontId="8" fillId="0" borderId="62" xfId="0" applyFont="1" applyBorder="1" applyAlignment="1">
      <alignment/>
    </xf>
    <xf numFmtId="43" fontId="0" fillId="0" borderId="49" xfId="19" applyBorder="1" applyAlignment="1">
      <alignment/>
    </xf>
    <xf numFmtId="43" fontId="0" fillId="0" borderId="63" xfId="19" applyBorder="1" applyAlignment="1">
      <alignment/>
    </xf>
    <xf numFmtId="0" fontId="0" fillId="0" borderId="63" xfId="0" applyBorder="1" applyAlignment="1">
      <alignment/>
    </xf>
    <xf numFmtId="43" fontId="0" fillId="0" borderId="52" xfId="19" applyBorder="1" applyAlignment="1">
      <alignment/>
    </xf>
    <xf numFmtId="0" fontId="19" fillId="0" borderId="64" xfId="0" applyFont="1" applyBorder="1" applyAlignment="1">
      <alignment/>
    </xf>
    <xf numFmtId="43" fontId="0" fillId="0" borderId="54" xfId="19" applyFont="1" applyBorder="1" applyAlignment="1">
      <alignment/>
    </xf>
    <xf numFmtId="0" fontId="16" fillId="0" borderId="54" xfId="0" applyFont="1" applyBorder="1" applyAlignment="1">
      <alignment/>
    </xf>
    <xf numFmtId="43" fontId="16" fillId="0" borderId="55" xfId="19" applyFont="1" applyBorder="1" applyAlignment="1">
      <alignment/>
    </xf>
    <xf numFmtId="43" fontId="12" fillId="0" borderId="49" xfId="19" applyFont="1" applyBorder="1" applyAlignment="1">
      <alignment/>
    </xf>
    <xf numFmtId="43" fontId="12" fillId="0" borderId="63" xfId="19" applyFont="1" applyBorder="1" applyAlignment="1">
      <alignment/>
    </xf>
    <xf numFmtId="0" fontId="0" fillId="0" borderId="48" xfId="0" applyBorder="1" applyAlignment="1">
      <alignment/>
    </xf>
    <xf numFmtId="43" fontId="0" fillId="0" borderId="51" xfId="19" applyBorder="1" applyAlignment="1">
      <alignment/>
    </xf>
    <xf numFmtId="43" fontId="12" fillId="0" borderId="18" xfId="19" applyFont="1" applyBorder="1" applyAlignment="1">
      <alignment horizontal="center"/>
    </xf>
    <xf numFmtId="43" fontId="11" fillId="0" borderId="29" xfId="19" applyFont="1" applyFill="1" applyBorder="1" applyAlignment="1">
      <alignment/>
    </xf>
    <xf numFmtId="43" fontId="11" fillId="0" borderId="27" xfId="19" applyFont="1" applyFill="1" applyBorder="1" applyAlignment="1">
      <alignment/>
    </xf>
    <xf numFmtId="43" fontId="11" fillId="0" borderId="30" xfId="19" applyFont="1" applyFill="1" applyBorder="1" applyAlignment="1">
      <alignment/>
    </xf>
    <xf numFmtId="43" fontId="11" fillId="0" borderId="28" xfId="19" applyFont="1" applyFill="1" applyBorder="1" applyAlignment="1">
      <alignment/>
    </xf>
    <xf numFmtId="0" fontId="0" fillId="0" borderId="0" xfId="0" applyBorder="1" applyAlignment="1">
      <alignment/>
    </xf>
    <xf numFmtId="43" fontId="11" fillId="0" borderId="65" xfId="19" applyFont="1" applyBorder="1" applyAlignment="1">
      <alignment/>
    </xf>
    <xf numFmtId="43" fontId="8" fillId="0" borderId="66" xfId="19" applyFont="1" applyBorder="1" applyAlignment="1">
      <alignment/>
    </xf>
    <xf numFmtId="43" fontId="11" fillId="0" borderId="45" xfId="19" applyFont="1" applyBorder="1" applyAlignment="1">
      <alignment/>
    </xf>
    <xf numFmtId="43" fontId="11" fillId="0" borderId="27" xfId="19" applyFont="1" applyBorder="1" applyAlignment="1">
      <alignment horizontal="center"/>
    </xf>
    <xf numFmtId="43" fontId="11" fillId="0" borderId="29" xfId="19" applyFont="1" applyBorder="1" applyAlignment="1">
      <alignment horizontal="center"/>
    </xf>
    <xf numFmtId="43" fontId="11" fillId="0" borderId="30" xfId="19" applyFont="1" applyBorder="1" applyAlignment="1">
      <alignment horizontal="center"/>
    </xf>
    <xf numFmtId="43" fontId="11" fillId="0" borderId="28" xfId="19" applyFont="1" applyBorder="1" applyAlignment="1">
      <alignment horizontal="center"/>
    </xf>
    <xf numFmtId="43" fontId="11" fillId="0" borderId="31" xfId="19" applyFont="1" applyBorder="1" applyAlignment="1">
      <alignment horizontal="center"/>
    </xf>
    <xf numFmtId="43" fontId="10" fillId="0" borderId="33" xfId="19" applyFont="1" applyBorder="1" applyAlignment="1">
      <alignment/>
    </xf>
    <xf numFmtId="43" fontId="10" fillId="0" borderId="25" xfId="19" applyFont="1" applyBorder="1" applyAlignment="1">
      <alignment/>
    </xf>
    <xf numFmtId="43" fontId="11" fillId="0" borderId="25" xfId="19" applyFont="1" applyBorder="1" applyAlignment="1">
      <alignment/>
    </xf>
    <xf numFmtId="43" fontId="11" fillId="0" borderId="42" xfId="19" applyFont="1" applyBorder="1" applyAlignment="1">
      <alignment/>
    </xf>
    <xf numFmtId="43" fontId="10" fillId="0" borderId="65" xfId="19" applyFont="1" applyBorder="1" applyAlignment="1">
      <alignment/>
    </xf>
    <xf numFmtId="43" fontId="10" fillId="0" borderId="46" xfId="19" applyFont="1" applyBorder="1" applyAlignment="1">
      <alignment/>
    </xf>
    <xf numFmtId="43" fontId="10" fillId="0" borderId="66" xfId="19" applyFont="1" applyBorder="1" applyAlignment="1">
      <alignment/>
    </xf>
    <xf numFmtId="43" fontId="11" fillId="0" borderId="46" xfId="19" applyFont="1" applyBorder="1" applyAlignment="1">
      <alignment/>
    </xf>
    <xf numFmtId="43" fontId="11" fillId="0" borderId="53" xfId="19" applyFont="1" applyBorder="1" applyAlignment="1">
      <alignment/>
    </xf>
    <xf numFmtId="43" fontId="10" fillId="0" borderId="53" xfId="19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19" applyFont="1" applyBorder="1" applyAlignment="1">
      <alignment/>
    </xf>
    <xf numFmtId="43" fontId="10" fillId="0" borderId="0" xfId="19" applyFont="1" applyBorder="1" applyAlignment="1">
      <alignment/>
    </xf>
    <xf numFmtId="170" fontId="11" fillId="0" borderId="28" xfId="19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 wrapText="1"/>
    </xf>
    <xf numFmtId="43" fontId="8" fillId="0" borderId="46" xfId="19" applyFont="1" applyBorder="1" applyAlignment="1">
      <alignment/>
    </xf>
    <xf numFmtId="43" fontId="7" fillId="0" borderId="0" xfId="19" applyFont="1" applyFill="1" applyAlignment="1">
      <alignment/>
    </xf>
    <xf numFmtId="43" fontId="5" fillId="0" borderId="0" xfId="19" applyFont="1" applyFill="1" applyAlignment="1">
      <alignment/>
    </xf>
    <xf numFmtId="0" fontId="5" fillId="0" borderId="0" xfId="0" applyFont="1" applyFill="1" applyAlignment="1">
      <alignment/>
    </xf>
    <xf numFmtId="169" fontId="7" fillId="0" borderId="0" xfId="19" applyNumberFormat="1" applyFont="1" applyFill="1" applyAlignment="1">
      <alignment horizontal="left"/>
    </xf>
    <xf numFmtId="169" fontId="10" fillId="0" borderId="0" xfId="19" applyNumberFormat="1" applyFont="1" applyFill="1" applyAlignment="1">
      <alignment horizontal="left"/>
    </xf>
    <xf numFmtId="43" fontId="11" fillId="0" borderId="0" xfId="19" applyFont="1" applyFill="1" applyAlignment="1">
      <alignment/>
    </xf>
    <xf numFmtId="0" fontId="11" fillId="0" borderId="0" xfId="0" applyFont="1" applyFill="1" applyAlignment="1">
      <alignment/>
    </xf>
    <xf numFmtId="43" fontId="10" fillId="0" borderId="33" xfId="19" applyFont="1" applyFill="1" applyBorder="1" applyAlignment="1">
      <alignment/>
    </xf>
    <xf numFmtId="43" fontId="11" fillId="0" borderId="34" xfId="19" applyFont="1" applyFill="1" applyBorder="1" applyAlignment="1">
      <alignment/>
    </xf>
    <xf numFmtId="43" fontId="10" fillId="0" borderId="34" xfId="19" applyFont="1" applyFill="1" applyBorder="1" applyAlignment="1">
      <alignment/>
    </xf>
    <xf numFmtId="43" fontId="11" fillId="0" borderId="65" xfId="19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43" fontId="10" fillId="0" borderId="36" xfId="19" applyFont="1" applyFill="1" applyBorder="1" applyAlignment="1">
      <alignment/>
    </xf>
    <xf numFmtId="43" fontId="10" fillId="0" borderId="25" xfId="19" applyFont="1" applyFill="1" applyBorder="1" applyAlignment="1">
      <alignment/>
    </xf>
    <xf numFmtId="43" fontId="10" fillId="0" borderId="25" xfId="19" applyFont="1" applyFill="1" applyBorder="1" applyAlignment="1">
      <alignment/>
    </xf>
    <xf numFmtId="43" fontId="11" fillId="0" borderId="18" xfId="19" applyFont="1" applyFill="1" applyBorder="1" applyAlignment="1">
      <alignment/>
    </xf>
    <xf numFmtId="43" fontId="10" fillId="0" borderId="18" xfId="19" applyFont="1" applyFill="1" applyBorder="1" applyAlignment="1">
      <alignment/>
    </xf>
    <xf numFmtId="43" fontId="11" fillId="0" borderId="46" xfId="19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3" fontId="10" fillId="0" borderId="39" xfId="19" applyFont="1" applyFill="1" applyBorder="1" applyAlignment="1">
      <alignment/>
    </xf>
    <xf numFmtId="43" fontId="11" fillId="0" borderId="25" xfId="19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3" fontId="10" fillId="0" borderId="42" xfId="19" applyFont="1" applyFill="1" applyBorder="1" applyAlignment="1">
      <alignment/>
    </xf>
    <xf numFmtId="43" fontId="11" fillId="0" borderId="42" xfId="19" applyFont="1" applyFill="1" applyBorder="1" applyAlignment="1">
      <alignment/>
    </xf>
    <xf numFmtId="43" fontId="10" fillId="0" borderId="42" xfId="19" applyFont="1" applyFill="1" applyBorder="1" applyAlignment="1">
      <alignment/>
    </xf>
    <xf numFmtId="43" fontId="11" fillId="0" borderId="21" xfId="19" applyFont="1" applyFill="1" applyBorder="1" applyAlignment="1">
      <alignment/>
    </xf>
    <xf numFmtId="43" fontId="10" fillId="0" borderId="21" xfId="19" applyFont="1" applyFill="1" applyBorder="1" applyAlignment="1">
      <alignment/>
    </xf>
    <xf numFmtId="43" fontId="11" fillId="0" borderId="66" xfId="19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3" fontId="11" fillId="0" borderId="10" xfId="19" applyFont="1" applyFill="1" applyBorder="1" applyAlignment="1">
      <alignment/>
    </xf>
    <xf numFmtId="43" fontId="10" fillId="0" borderId="11" xfId="19" applyFont="1" applyFill="1" applyBorder="1" applyAlignment="1">
      <alignment/>
    </xf>
    <xf numFmtId="4" fontId="22" fillId="0" borderId="32" xfId="0" applyNumberFormat="1" applyFont="1" applyFill="1" applyBorder="1" applyAlignment="1">
      <alignment horizontal="right" vertical="top"/>
    </xf>
    <xf numFmtId="43" fontId="11" fillId="0" borderId="14" xfId="19" applyFont="1" applyFill="1" applyBorder="1" applyAlignment="1">
      <alignment/>
    </xf>
    <xf numFmtId="43" fontId="11" fillId="0" borderId="37" xfId="19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4" fontId="11" fillId="0" borderId="21" xfId="0" applyNumberFormat="1" applyFont="1" applyFill="1" applyBorder="1" applyAlignment="1">
      <alignment/>
    </xf>
    <xf numFmtId="43" fontId="10" fillId="0" borderId="14" xfId="19" applyFont="1" applyFill="1" applyBorder="1" applyAlignment="1">
      <alignment/>
    </xf>
    <xf numFmtId="43" fontId="11" fillId="0" borderId="45" xfId="19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43" fontId="11" fillId="0" borderId="31" xfId="19" applyFont="1" applyFill="1" applyBorder="1" applyAlignment="1">
      <alignment/>
    </xf>
    <xf numFmtId="43" fontId="10" fillId="0" borderId="10" xfId="19" applyFont="1" applyFill="1" applyBorder="1" applyAlignment="1">
      <alignment/>
    </xf>
    <xf numFmtId="43" fontId="11" fillId="0" borderId="53" xfId="19" applyFont="1" applyFill="1" applyBorder="1" applyAlignment="1">
      <alignment/>
    </xf>
    <xf numFmtId="43" fontId="10" fillId="0" borderId="31" xfId="19" applyFont="1" applyFill="1" applyBorder="1" applyAlignment="1">
      <alignment/>
    </xf>
    <xf numFmtId="43" fontId="10" fillId="0" borderId="10" xfId="19" applyFont="1" applyFill="1" applyBorder="1" applyAlignment="1">
      <alignment/>
    </xf>
    <xf numFmtId="43" fontId="10" fillId="0" borderId="53" xfId="19" applyFont="1" applyFill="1" applyBorder="1" applyAlignment="1">
      <alignment/>
    </xf>
    <xf numFmtId="0" fontId="12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43" fontId="10" fillId="0" borderId="49" xfId="19" applyFont="1" applyFill="1" applyBorder="1" applyAlignment="1">
      <alignment/>
    </xf>
    <xf numFmtId="43" fontId="11" fillId="0" borderId="48" xfId="19" applyFont="1" applyFill="1" applyBorder="1" applyAlignment="1">
      <alignment/>
    </xf>
    <xf numFmtId="43" fontId="11" fillId="0" borderId="49" xfId="19" applyFont="1" applyFill="1" applyBorder="1" applyAlignment="1">
      <alignment/>
    </xf>
    <xf numFmtId="43" fontId="11" fillId="0" borderId="63" xfId="19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43" fontId="11" fillId="0" borderId="51" xfId="19" applyFont="1" applyFill="1" applyBorder="1" applyAlignment="1">
      <alignment/>
    </xf>
    <xf numFmtId="43" fontId="10" fillId="0" borderId="0" xfId="19" applyFont="1" applyFill="1" applyBorder="1" applyAlignment="1">
      <alignment/>
    </xf>
    <xf numFmtId="43" fontId="11" fillId="0" borderId="0" xfId="19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0" fillId="0" borderId="0" xfId="19" applyFill="1" applyAlignment="1">
      <alignment/>
    </xf>
    <xf numFmtId="43" fontId="6" fillId="0" borderId="0" xfId="19" applyFont="1" applyFill="1" applyAlignment="1">
      <alignment/>
    </xf>
    <xf numFmtId="0" fontId="0" fillId="0" borderId="0" xfId="0" applyFill="1" applyAlignment="1">
      <alignment/>
    </xf>
    <xf numFmtId="170" fontId="11" fillId="0" borderId="31" xfId="19" applyNumberFormat="1" applyFont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top" wrapText="1"/>
    </xf>
    <xf numFmtId="3" fontId="12" fillId="0" borderId="21" xfId="19" applyNumberFormat="1" applyFont="1" applyFill="1" applyBorder="1" applyAlignment="1">
      <alignment horizontal="center"/>
    </xf>
    <xf numFmtId="3" fontId="11" fillId="0" borderId="44" xfId="19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top"/>
    </xf>
    <xf numFmtId="3" fontId="11" fillId="0" borderId="14" xfId="19" applyNumberFormat="1" applyFont="1" applyFill="1" applyBorder="1" applyAlignment="1">
      <alignment horizontal="center"/>
    </xf>
    <xf numFmtId="3" fontId="11" fillId="0" borderId="37" xfId="19" applyNumberFormat="1" applyFont="1" applyFill="1" applyBorder="1" applyAlignment="1">
      <alignment horizontal="center"/>
    </xf>
    <xf numFmtId="3" fontId="12" fillId="0" borderId="66" xfId="19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top" wrapText="1"/>
    </xf>
    <xf numFmtId="3" fontId="11" fillId="0" borderId="67" xfId="19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 vertical="top" wrapText="1"/>
    </xf>
    <xf numFmtId="3" fontId="12" fillId="0" borderId="0" xfId="19" applyNumberFormat="1" applyFont="1" applyFill="1" applyAlignment="1">
      <alignment horizontal="center"/>
    </xf>
    <xf numFmtId="3" fontId="11" fillId="0" borderId="39" xfId="19" applyNumberFormat="1" applyFont="1" applyFill="1" applyBorder="1" applyAlignment="1">
      <alignment horizontal="center"/>
    </xf>
    <xf numFmtId="3" fontId="11" fillId="0" borderId="18" xfId="19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 vertical="top"/>
    </xf>
    <xf numFmtId="3" fontId="12" fillId="0" borderId="18" xfId="19" applyNumberFormat="1" applyFont="1" applyFill="1" applyBorder="1" applyAlignment="1">
      <alignment horizontal="center"/>
    </xf>
    <xf numFmtId="3" fontId="10" fillId="0" borderId="18" xfId="19" applyNumberFormat="1" applyFont="1" applyFill="1" applyBorder="1" applyAlignment="1">
      <alignment horizontal="center"/>
    </xf>
    <xf numFmtId="3" fontId="10" fillId="0" borderId="68" xfId="19" applyNumberFormat="1" applyFont="1" applyFill="1" applyBorder="1" applyAlignment="1">
      <alignment horizontal="center"/>
    </xf>
    <xf numFmtId="3" fontId="10" fillId="0" borderId="18" xfId="19" applyNumberFormat="1" applyFont="1" applyFill="1" applyBorder="1" applyAlignment="1">
      <alignment horizontal="center"/>
    </xf>
    <xf numFmtId="3" fontId="10" fillId="0" borderId="49" xfId="19" applyNumberFormat="1" applyFont="1" applyFill="1" applyBorder="1" applyAlignment="1">
      <alignment horizontal="center"/>
    </xf>
    <xf numFmtId="3" fontId="10" fillId="0" borderId="49" xfId="19" applyNumberFormat="1" applyFont="1" applyFill="1" applyBorder="1" applyAlignment="1">
      <alignment horizontal="center"/>
    </xf>
    <xf numFmtId="3" fontId="10" fillId="0" borderId="51" xfId="19" applyNumberFormat="1" applyFont="1" applyFill="1" applyBorder="1" applyAlignment="1">
      <alignment horizontal="center"/>
    </xf>
    <xf numFmtId="3" fontId="11" fillId="0" borderId="36" xfId="19" applyNumberFormat="1" applyFont="1" applyFill="1" applyBorder="1" applyAlignment="1">
      <alignment horizontal="center"/>
    </xf>
    <xf numFmtId="3" fontId="11" fillId="0" borderId="11" xfId="19" applyNumberFormat="1" applyFont="1" applyFill="1" applyBorder="1" applyAlignment="1">
      <alignment horizontal="center"/>
    </xf>
    <xf numFmtId="3" fontId="22" fillId="0" borderId="36" xfId="0" applyNumberFormat="1" applyFont="1" applyFill="1" applyBorder="1" applyAlignment="1">
      <alignment horizontal="center" vertical="top"/>
    </xf>
    <xf numFmtId="3" fontId="22" fillId="0" borderId="68" xfId="0" applyNumberFormat="1" applyFont="1" applyFill="1" applyBorder="1" applyAlignment="1">
      <alignment horizontal="center" vertical="top"/>
    </xf>
    <xf numFmtId="3" fontId="22" fillId="0" borderId="39" xfId="0" applyNumberFormat="1" applyFont="1" applyFill="1" applyBorder="1" applyAlignment="1">
      <alignment horizontal="center" vertical="top"/>
    </xf>
    <xf numFmtId="3" fontId="22" fillId="0" borderId="39" xfId="0" applyNumberFormat="1" applyFont="1" applyFill="1" applyBorder="1" applyAlignment="1">
      <alignment horizontal="center" vertical="top"/>
    </xf>
    <xf numFmtId="3" fontId="10" fillId="0" borderId="11" xfId="19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wrapText="1"/>
    </xf>
    <xf numFmtId="3" fontId="22" fillId="0" borderId="15" xfId="0" applyNumberFormat="1" applyFont="1" applyFill="1" applyBorder="1" applyAlignment="1">
      <alignment horizontal="center" vertical="top"/>
    </xf>
    <xf numFmtId="3" fontId="12" fillId="0" borderId="68" xfId="0" applyNumberFormat="1" applyFont="1" applyFill="1" applyBorder="1" applyAlignment="1">
      <alignment horizontal="center"/>
    </xf>
    <xf numFmtId="3" fontId="10" fillId="0" borderId="51" xfId="19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110" zoomScaleNormal="110" workbookViewId="0" topLeftCell="A1">
      <selection activeCell="G7" sqref="G7"/>
    </sheetView>
  </sheetViews>
  <sheetFormatPr defaultColWidth="9.00390625" defaultRowHeight="12.75"/>
  <cols>
    <col min="1" max="1" width="3.25390625" style="0" customWidth="1"/>
    <col min="2" max="2" width="31.125" style="0" customWidth="1"/>
    <col min="3" max="3" width="18.00390625" style="53" customWidth="1"/>
    <col min="4" max="4" width="13.875" style="53" hidden="1" customWidth="1"/>
    <col min="5" max="5" width="14.25390625" style="0" customWidth="1"/>
    <col min="6" max="6" width="11.875" style="53" hidden="1" customWidth="1"/>
    <col min="7" max="7" width="14.375" style="290" customWidth="1"/>
    <col min="8" max="8" width="13.375" style="291" customWidth="1"/>
    <col min="9" max="9" width="13.125" style="291" customWidth="1"/>
    <col min="10" max="10" width="5.625" style="291" hidden="1" customWidth="1"/>
    <col min="11" max="11" width="4.875" style="291" hidden="1" customWidth="1"/>
    <col min="12" max="12" width="12.75390625" style="292" hidden="1" customWidth="1"/>
    <col min="13" max="13" width="3.875" style="290" hidden="1" customWidth="1"/>
    <col min="14" max="14" width="3.25390625" style="290" hidden="1" customWidth="1"/>
    <col min="15" max="15" width="32.125" style="292" customWidth="1"/>
    <col min="16" max="16" width="19.375" style="292" customWidth="1"/>
    <col min="17" max="17" width="4.125" style="292" customWidth="1"/>
    <col min="18" max="18" width="9.75390625" style="290" hidden="1" customWidth="1"/>
    <col min="19" max="19" width="14.875" style="290" customWidth="1"/>
    <col min="20" max="20" width="11.25390625" style="0" hidden="1" customWidth="1"/>
  </cols>
  <sheetData>
    <row r="1" spans="1:20" s="58" customFormat="1" ht="18" customHeight="1">
      <c r="A1" s="56" t="s">
        <v>163</v>
      </c>
      <c r="B1" s="56"/>
      <c r="C1" s="54"/>
      <c r="D1" s="54"/>
      <c r="E1" s="54" t="s">
        <v>162</v>
      </c>
      <c r="F1" s="54"/>
      <c r="G1" s="224"/>
      <c r="H1" s="225"/>
      <c r="I1" s="225"/>
      <c r="J1" s="225"/>
      <c r="K1" s="225"/>
      <c r="L1" s="226"/>
      <c r="M1" s="225"/>
      <c r="N1" s="225"/>
      <c r="O1" s="226"/>
      <c r="P1" s="226"/>
      <c r="Q1" s="226"/>
      <c r="R1" s="225"/>
      <c r="S1" s="225"/>
      <c r="T1" s="56"/>
    </row>
    <row r="2" spans="1:20" s="58" customFormat="1" ht="18.75" customHeight="1">
      <c r="A2" s="56"/>
      <c r="B2" s="133" t="s">
        <v>147</v>
      </c>
      <c r="C2" s="54"/>
      <c r="D2" s="54"/>
      <c r="E2" s="56"/>
      <c r="F2" s="54"/>
      <c r="G2" s="224"/>
      <c r="H2" s="225"/>
      <c r="I2" s="225"/>
      <c r="J2" s="225"/>
      <c r="K2" s="225"/>
      <c r="L2" s="226"/>
      <c r="M2" s="225"/>
      <c r="N2" s="225"/>
      <c r="O2" s="226"/>
      <c r="P2" s="226"/>
      <c r="Q2" s="226"/>
      <c r="R2" s="225"/>
      <c r="S2" s="225"/>
      <c r="T2" s="56"/>
    </row>
    <row r="3" spans="1:20" s="58" customFormat="1" ht="12">
      <c r="A3" s="56"/>
      <c r="B3" s="56" t="s">
        <v>152</v>
      </c>
      <c r="C3" s="59">
        <v>1183.6</v>
      </c>
      <c r="D3" s="56"/>
      <c r="E3" s="59" t="s">
        <v>117</v>
      </c>
      <c r="F3" s="59"/>
      <c r="G3" s="227"/>
      <c r="H3" s="225"/>
      <c r="I3" s="225"/>
      <c r="J3" s="225"/>
      <c r="K3" s="225"/>
      <c r="L3" s="226"/>
      <c r="M3" s="225"/>
      <c r="N3" s="225"/>
      <c r="O3" s="226"/>
      <c r="P3" s="226"/>
      <c r="Q3" s="226"/>
      <c r="R3" s="225"/>
      <c r="S3" s="225"/>
      <c r="T3" s="56"/>
    </row>
    <row r="4" spans="1:20" s="76" customFormat="1" ht="12" thickBot="1">
      <c r="A4" s="71"/>
      <c r="B4" s="71" t="s">
        <v>36</v>
      </c>
      <c r="C4" s="72">
        <v>17</v>
      </c>
      <c r="D4" s="73"/>
      <c r="E4" s="71"/>
      <c r="F4" s="74"/>
      <c r="G4" s="228"/>
      <c r="H4" s="229"/>
      <c r="I4" s="229"/>
      <c r="J4" s="229"/>
      <c r="K4" s="229"/>
      <c r="L4" s="230"/>
      <c r="M4" s="229"/>
      <c r="N4" s="229"/>
      <c r="O4" s="230"/>
      <c r="P4" s="230"/>
      <c r="Q4" s="230"/>
      <c r="R4" s="229"/>
      <c r="S4" s="229"/>
      <c r="T4" s="71"/>
    </row>
    <row r="5" spans="1:20" s="76" customFormat="1" ht="11.25">
      <c r="A5" s="77" t="s">
        <v>30</v>
      </c>
      <c r="B5" s="78" t="s">
        <v>1</v>
      </c>
      <c r="C5" s="206" t="s">
        <v>2</v>
      </c>
      <c r="D5" s="65" t="s">
        <v>2</v>
      </c>
      <c r="E5" s="79" t="s">
        <v>4</v>
      </c>
      <c r="F5" s="210" t="s">
        <v>33</v>
      </c>
      <c r="G5" s="231" t="s">
        <v>59</v>
      </c>
      <c r="H5" s="231" t="s">
        <v>59</v>
      </c>
      <c r="I5" s="231" t="s">
        <v>59</v>
      </c>
      <c r="J5" s="194"/>
      <c r="K5" s="232"/>
      <c r="L5" s="233"/>
      <c r="M5" s="232"/>
      <c r="N5" s="234"/>
      <c r="O5" s="235" t="s">
        <v>60</v>
      </c>
      <c r="P5" s="236" t="s">
        <v>61</v>
      </c>
      <c r="Q5" s="236"/>
      <c r="R5" s="233" t="s">
        <v>62</v>
      </c>
      <c r="S5" s="237" t="s">
        <v>109</v>
      </c>
      <c r="T5" s="84" t="s">
        <v>63</v>
      </c>
    </row>
    <row r="6" spans="1:20" s="76" customFormat="1" ht="11.25">
      <c r="A6" s="85" t="s">
        <v>31</v>
      </c>
      <c r="B6" s="86"/>
      <c r="C6" s="207" t="s">
        <v>3</v>
      </c>
      <c r="D6" s="66" t="s">
        <v>3</v>
      </c>
      <c r="E6" s="87" t="s">
        <v>5</v>
      </c>
      <c r="F6" s="211" t="s">
        <v>34</v>
      </c>
      <c r="G6" s="238" t="s">
        <v>157</v>
      </c>
      <c r="H6" s="238" t="s">
        <v>140</v>
      </c>
      <c r="I6" s="239" t="s">
        <v>158</v>
      </c>
      <c r="J6" s="196"/>
      <c r="K6" s="240"/>
      <c r="L6" s="241"/>
      <c r="M6" s="240"/>
      <c r="N6" s="242"/>
      <c r="O6" s="243" t="s">
        <v>64</v>
      </c>
      <c r="P6" s="244" t="s">
        <v>65</v>
      </c>
      <c r="Q6" s="244"/>
      <c r="R6" s="241" t="s">
        <v>66</v>
      </c>
      <c r="S6" s="245" t="s">
        <v>110</v>
      </c>
      <c r="T6" s="93"/>
    </row>
    <row r="7" spans="1:20" s="76" customFormat="1" ht="11.25">
      <c r="A7" s="85"/>
      <c r="B7" s="86"/>
      <c r="C7" s="208"/>
      <c r="D7" s="67"/>
      <c r="E7" s="87"/>
      <c r="F7" s="211" t="s">
        <v>40</v>
      </c>
      <c r="G7" s="238" t="s">
        <v>67</v>
      </c>
      <c r="H7" s="246"/>
      <c r="I7" s="239"/>
      <c r="J7" s="196"/>
      <c r="K7" s="240"/>
      <c r="L7" s="241"/>
      <c r="M7" s="240"/>
      <c r="N7" s="242"/>
      <c r="O7" s="247" t="s">
        <v>125</v>
      </c>
      <c r="P7" s="248"/>
      <c r="Q7" s="248"/>
      <c r="R7" s="241" t="s">
        <v>74</v>
      </c>
      <c r="S7" s="245" t="s">
        <v>111</v>
      </c>
      <c r="T7" s="93"/>
    </row>
    <row r="8" spans="1:20" s="76" customFormat="1" ht="12" thickBot="1">
      <c r="A8" s="95"/>
      <c r="B8" s="96"/>
      <c r="C8" s="209"/>
      <c r="D8" s="68"/>
      <c r="E8" s="97"/>
      <c r="F8" s="212" t="s">
        <v>123</v>
      </c>
      <c r="G8" s="249" t="s">
        <v>75</v>
      </c>
      <c r="H8" s="250"/>
      <c r="I8" s="251"/>
      <c r="J8" s="193"/>
      <c r="K8" s="252"/>
      <c r="L8" s="253"/>
      <c r="M8" s="252"/>
      <c r="N8" s="254"/>
      <c r="O8" s="255"/>
      <c r="P8" s="256"/>
      <c r="Q8" s="256"/>
      <c r="R8" s="257" t="s">
        <v>34</v>
      </c>
      <c r="S8" s="258" t="s">
        <v>112</v>
      </c>
      <c r="T8" s="102"/>
    </row>
    <row r="9" spans="1:20" s="76" customFormat="1" ht="11.25">
      <c r="A9" s="103">
        <v>1</v>
      </c>
      <c r="B9" s="138" t="s">
        <v>22</v>
      </c>
      <c r="C9" s="201"/>
      <c r="D9" s="139"/>
      <c r="E9" s="140"/>
      <c r="F9" s="198"/>
      <c r="G9" s="259"/>
      <c r="H9" s="260"/>
      <c r="I9" s="261"/>
      <c r="J9" s="194"/>
      <c r="K9" s="232"/>
      <c r="L9" s="233"/>
      <c r="M9" s="232"/>
      <c r="N9" s="234"/>
      <c r="O9" s="262" t="s">
        <v>76</v>
      </c>
      <c r="P9" s="263" t="s">
        <v>99</v>
      </c>
      <c r="Q9" s="263"/>
      <c r="R9" s="232"/>
      <c r="S9" s="315">
        <v>67178.41200000001</v>
      </c>
      <c r="T9" s="143">
        <f>G9+L9-S10</f>
        <v>-28320</v>
      </c>
    </row>
    <row r="10" spans="1:20" s="76" customFormat="1" ht="12" thickBot="1">
      <c r="A10" s="109"/>
      <c r="B10" s="144" t="s">
        <v>23</v>
      </c>
      <c r="C10" s="202" t="s">
        <v>153</v>
      </c>
      <c r="D10" s="193">
        <v>8.02</v>
      </c>
      <c r="E10" s="97" t="s">
        <v>92</v>
      </c>
      <c r="F10" s="199" t="e">
        <f>C3*C10</f>
        <v>#VALUE!</v>
      </c>
      <c r="G10" s="294">
        <v>80600.49</v>
      </c>
      <c r="H10" s="295">
        <v>14897.922</v>
      </c>
      <c r="I10" s="296">
        <f>SUM(G10:H10)</f>
        <v>95498.41200000001</v>
      </c>
      <c r="J10" s="193"/>
      <c r="K10" s="252"/>
      <c r="L10" s="253"/>
      <c r="M10" s="252"/>
      <c r="N10" s="254"/>
      <c r="O10" s="255" t="s">
        <v>159</v>
      </c>
      <c r="P10" s="256" t="s">
        <v>160</v>
      </c>
      <c r="Q10" s="256"/>
      <c r="R10" s="257"/>
      <c r="S10" s="316">
        <v>28320</v>
      </c>
      <c r="T10" s="102"/>
    </row>
    <row r="11" spans="1:20" s="76" customFormat="1" ht="11.25">
      <c r="A11" s="109">
        <v>2</v>
      </c>
      <c r="B11" s="138" t="s">
        <v>24</v>
      </c>
      <c r="C11" s="201"/>
      <c r="D11" s="194"/>
      <c r="E11" s="140"/>
      <c r="F11" s="198"/>
      <c r="G11" s="297"/>
      <c r="H11" s="298"/>
      <c r="I11" s="299"/>
      <c r="J11" s="194"/>
      <c r="K11" s="232"/>
      <c r="L11" s="233"/>
      <c r="M11" s="232"/>
      <c r="N11" s="234"/>
      <c r="O11" s="262"/>
      <c r="P11" s="263"/>
      <c r="Q11" s="263"/>
      <c r="R11" s="232"/>
      <c r="S11" s="317"/>
      <c r="T11" s="143">
        <f>G11+L11-S12</f>
        <v>-80567.926</v>
      </c>
    </row>
    <row r="12" spans="1:20" s="76" customFormat="1" ht="12" thickBot="1">
      <c r="A12" s="109"/>
      <c r="B12" s="144" t="s">
        <v>25</v>
      </c>
      <c r="C12" s="202" t="s">
        <v>154</v>
      </c>
      <c r="D12" s="193">
        <v>4.96</v>
      </c>
      <c r="E12" s="97" t="s">
        <v>92</v>
      </c>
      <c r="F12" s="199" t="e">
        <f>C3*C12</f>
        <v>#VALUE!</v>
      </c>
      <c r="G12" s="294">
        <v>67313.14</v>
      </c>
      <c r="H12" s="300">
        <v>13254.786</v>
      </c>
      <c r="I12" s="296">
        <f>SUM(G12:H12)</f>
        <v>80567.926</v>
      </c>
      <c r="J12" s="193"/>
      <c r="K12" s="252"/>
      <c r="L12" s="253"/>
      <c r="M12" s="252"/>
      <c r="N12" s="254"/>
      <c r="O12" s="264" t="s">
        <v>76</v>
      </c>
      <c r="P12" s="265" t="s">
        <v>99</v>
      </c>
      <c r="Q12" s="265"/>
      <c r="R12" s="252"/>
      <c r="S12" s="296">
        <v>80567.926</v>
      </c>
      <c r="T12" s="102"/>
    </row>
    <row r="13" spans="1:20" s="76" customFormat="1" ht="11.25">
      <c r="A13" s="109">
        <v>3</v>
      </c>
      <c r="B13" s="61" t="s">
        <v>95</v>
      </c>
      <c r="C13" s="203" t="s">
        <v>155</v>
      </c>
      <c r="D13" s="195">
        <v>0.4</v>
      </c>
      <c r="E13" s="104" t="s">
        <v>92</v>
      </c>
      <c r="F13" s="200" t="e">
        <f>C3*C13</f>
        <v>#VALUE!</v>
      </c>
      <c r="G13" s="301">
        <v>5108.72</v>
      </c>
      <c r="H13" s="298"/>
      <c r="I13" s="302">
        <f>SUM(G13:H13)</f>
        <v>5108.72</v>
      </c>
      <c r="J13" s="195"/>
      <c r="K13" s="260"/>
      <c r="L13" s="266"/>
      <c r="M13" s="260"/>
      <c r="N13" s="267"/>
      <c r="O13" s="268" t="s">
        <v>98</v>
      </c>
      <c r="P13" s="269" t="s">
        <v>107</v>
      </c>
      <c r="Q13" s="269"/>
      <c r="R13" s="260">
        <v>800</v>
      </c>
      <c r="S13" s="318">
        <v>5108.72</v>
      </c>
      <c r="T13" s="135">
        <f>G13+L13-S13</f>
        <v>0</v>
      </c>
    </row>
    <row r="14" spans="1:20" s="76" customFormat="1" ht="11.25">
      <c r="A14" s="109">
        <v>4</v>
      </c>
      <c r="B14" s="62" t="s">
        <v>7</v>
      </c>
      <c r="C14" s="221">
        <v>1.29</v>
      </c>
      <c r="D14" s="196">
        <v>1.29</v>
      </c>
      <c r="E14" s="87" t="s">
        <v>92</v>
      </c>
      <c r="F14" s="223">
        <f>C3*C14</f>
        <v>1526.8439999999998</v>
      </c>
      <c r="G14" s="303">
        <v>18348.6</v>
      </c>
      <c r="H14" s="304">
        <v>3613.032</v>
      </c>
      <c r="I14" s="305">
        <f>SUM(G14:H14)</f>
        <v>21961.631999999998</v>
      </c>
      <c r="J14" s="196"/>
      <c r="K14" s="240"/>
      <c r="L14" s="241"/>
      <c r="M14" s="240"/>
      <c r="N14" s="242"/>
      <c r="O14" s="247" t="s">
        <v>76</v>
      </c>
      <c r="P14" s="248" t="s">
        <v>100</v>
      </c>
      <c r="Q14" s="248"/>
      <c r="R14" s="240"/>
      <c r="S14" s="319">
        <v>21961.631999999998</v>
      </c>
      <c r="T14" s="134">
        <f>G14+L14-S14</f>
        <v>-3613.0319999999992</v>
      </c>
    </row>
    <row r="15" spans="1:20" s="76" customFormat="1" ht="11.25">
      <c r="A15" s="109">
        <v>5</v>
      </c>
      <c r="B15" s="62" t="s">
        <v>9</v>
      </c>
      <c r="C15" s="221">
        <v>1.27</v>
      </c>
      <c r="D15" s="196"/>
      <c r="E15" s="87" t="s">
        <v>92</v>
      </c>
      <c r="F15" s="223">
        <f>(C3-92)*C15</f>
        <v>1386.3319999999999</v>
      </c>
      <c r="G15" s="303">
        <v>9031.98</v>
      </c>
      <c r="H15" s="306"/>
      <c r="I15" s="305">
        <f aca="true" t="shared" si="0" ref="I15:I29">SUM(G15:H15)</f>
        <v>9031.98</v>
      </c>
      <c r="J15" s="196"/>
      <c r="K15" s="240"/>
      <c r="L15" s="241"/>
      <c r="M15" s="240"/>
      <c r="N15" s="242"/>
      <c r="O15" s="247" t="s">
        <v>76</v>
      </c>
      <c r="P15" s="248" t="s">
        <v>100</v>
      </c>
      <c r="Q15" s="248"/>
      <c r="R15" s="240"/>
      <c r="S15" s="319">
        <v>9031.98</v>
      </c>
      <c r="T15" s="134">
        <f>G15+L15-S15</f>
        <v>0</v>
      </c>
    </row>
    <row r="16" spans="1:20" s="76" customFormat="1" ht="11.25">
      <c r="A16" s="109">
        <v>6</v>
      </c>
      <c r="B16" s="62" t="s">
        <v>26</v>
      </c>
      <c r="C16" s="221">
        <v>2.9</v>
      </c>
      <c r="D16" s="196"/>
      <c r="E16" s="87" t="s">
        <v>92</v>
      </c>
      <c r="F16" s="223">
        <f>C3*C16</f>
        <v>3432.4399999999996</v>
      </c>
      <c r="G16" s="303">
        <v>20624.22</v>
      </c>
      <c r="H16" s="306"/>
      <c r="I16" s="305">
        <f t="shared" si="0"/>
        <v>20624.22</v>
      </c>
      <c r="J16" s="196"/>
      <c r="K16" s="240"/>
      <c r="L16" s="241"/>
      <c r="M16" s="240"/>
      <c r="N16" s="242"/>
      <c r="O16" s="247" t="s">
        <v>151</v>
      </c>
      <c r="P16" s="248" t="s">
        <v>167</v>
      </c>
      <c r="Q16" s="248"/>
      <c r="R16" s="240"/>
      <c r="S16" s="320">
        <v>27360</v>
      </c>
      <c r="T16" s="134">
        <f>G16+L16</f>
        <v>20624.22</v>
      </c>
    </row>
    <row r="17" spans="1:20" s="76" customFormat="1" ht="11.25" hidden="1">
      <c r="A17" s="109">
        <v>7</v>
      </c>
      <c r="B17" s="62" t="s">
        <v>79</v>
      </c>
      <c r="C17" s="221">
        <v>1.93</v>
      </c>
      <c r="D17" s="67">
        <v>1.93</v>
      </c>
      <c r="E17" s="87"/>
      <c r="F17" s="213">
        <v>3057.52</v>
      </c>
      <c r="G17" s="307"/>
      <c r="H17" s="306"/>
      <c r="I17" s="305">
        <f t="shared" si="0"/>
        <v>0</v>
      </c>
      <c r="J17" s="196"/>
      <c r="K17" s="240"/>
      <c r="L17" s="241"/>
      <c r="M17" s="240"/>
      <c r="N17" s="242"/>
      <c r="O17" s="247"/>
      <c r="P17" s="248"/>
      <c r="Q17" s="248"/>
      <c r="R17" s="240"/>
      <c r="S17" s="320"/>
      <c r="T17" s="134">
        <f>G17+L17-S17</f>
        <v>0</v>
      </c>
    </row>
    <row r="18" spans="1:20" s="76" customFormat="1" ht="11.25" hidden="1">
      <c r="A18" s="109">
        <v>8</v>
      </c>
      <c r="B18" s="62" t="s">
        <v>80</v>
      </c>
      <c r="C18" s="221">
        <v>0.46</v>
      </c>
      <c r="D18" s="67">
        <v>0.46</v>
      </c>
      <c r="E18" s="87" t="s">
        <v>92</v>
      </c>
      <c r="F18" s="213">
        <f>(C3-92)*C18</f>
        <v>502.13599999999997</v>
      </c>
      <c r="G18" s="307"/>
      <c r="H18" s="306"/>
      <c r="I18" s="305">
        <f t="shared" si="0"/>
        <v>0</v>
      </c>
      <c r="J18" s="196"/>
      <c r="K18" s="240"/>
      <c r="L18" s="241"/>
      <c r="M18" s="240"/>
      <c r="N18" s="242"/>
      <c r="O18" s="247"/>
      <c r="P18" s="248"/>
      <c r="Q18" s="248"/>
      <c r="R18" s="240"/>
      <c r="S18" s="319"/>
      <c r="T18" s="134">
        <f>G18+L18-S18</f>
        <v>0</v>
      </c>
    </row>
    <row r="19" spans="1:20" s="76" customFormat="1" ht="11.25">
      <c r="A19" s="109">
        <v>9</v>
      </c>
      <c r="B19" s="63" t="s">
        <v>81</v>
      </c>
      <c r="C19" s="205" t="s">
        <v>156</v>
      </c>
      <c r="D19" s="70">
        <v>1.18</v>
      </c>
      <c r="E19" s="113" t="s">
        <v>92</v>
      </c>
      <c r="F19" s="214" t="e">
        <f>C1*C19</f>
        <v>#VALUE!</v>
      </c>
      <c r="G19" s="303">
        <v>8652.67</v>
      </c>
      <c r="H19" s="304">
        <v>1703.82</v>
      </c>
      <c r="I19" s="305">
        <f>SUM(G19:H19)</f>
        <v>10356.49</v>
      </c>
      <c r="J19" s="270"/>
      <c r="K19" s="257"/>
      <c r="L19" s="271"/>
      <c r="M19" s="257"/>
      <c r="N19" s="272"/>
      <c r="O19" s="255" t="s">
        <v>76</v>
      </c>
      <c r="P19" s="256" t="s">
        <v>99</v>
      </c>
      <c r="Q19" s="256"/>
      <c r="R19" s="257">
        <v>487.54</v>
      </c>
      <c r="S19" s="319">
        <v>10356.49</v>
      </c>
      <c r="T19" s="136">
        <f>G19+L19-S19</f>
        <v>-1703.8199999999997</v>
      </c>
    </row>
    <row r="20" spans="1:20" s="76" customFormat="1" ht="11.25">
      <c r="A20" s="109"/>
      <c r="B20" s="63"/>
      <c r="C20" s="293"/>
      <c r="D20" s="70"/>
      <c r="E20" s="113"/>
      <c r="F20" s="214"/>
      <c r="G20" s="307"/>
      <c r="H20" s="306"/>
      <c r="I20" s="305"/>
      <c r="J20" s="270"/>
      <c r="K20" s="257"/>
      <c r="L20" s="271"/>
      <c r="M20" s="257"/>
      <c r="N20" s="272"/>
      <c r="O20" s="255"/>
      <c r="P20" s="256"/>
      <c r="Q20" s="256"/>
      <c r="R20" s="257"/>
      <c r="S20" s="319"/>
      <c r="T20" s="136"/>
    </row>
    <row r="21" spans="1:20" s="76" customFormat="1" ht="11.25">
      <c r="A21" s="109"/>
      <c r="B21" s="63"/>
      <c r="C21" s="205"/>
      <c r="D21" s="70"/>
      <c r="E21" s="113"/>
      <c r="F21" s="214"/>
      <c r="G21" s="303"/>
      <c r="H21" s="308"/>
      <c r="I21" s="305"/>
      <c r="J21" s="270"/>
      <c r="K21" s="257"/>
      <c r="L21" s="271"/>
      <c r="M21" s="257"/>
      <c r="N21" s="272"/>
      <c r="O21" s="255"/>
      <c r="P21" s="256"/>
      <c r="Q21" s="256"/>
      <c r="R21" s="257"/>
      <c r="S21" s="319"/>
      <c r="T21" s="136"/>
    </row>
    <row r="22" spans="1:20" s="76" customFormat="1" ht="11.25">
      <c r="A22" s="109"/>
      <c r="B22" s="64" t="s">
        <v>148</v>
      </c>
      <c r="C22" s="205"/>
      <c r="D22" s="70"/>
      <c r="E22" s="113"/>
      <c r="F22" s="215" t="e">
        <f>F10+F12+F13+F14+F15+F16+F17+F18+F21</f>
        <v>#VALUE!</v>
      </c>
      <c r="G22" s="309">
        <f>SUM(G10:G21)</f>
        <v>209679.82000000004</v>
      </c>
      <c r="H22" s="309">
        <f>SUM(H10:H21)</f>
        <v>33469.56</v>
      </c>
      <c r="I22" s="310">
        <f>SUM(I10:I21)</f>
        <v>243149.38</v>
      </c>
      <c r="J22" s="273"/>
      <c r="K22" s="274"/>
      <c r="L22" s="271"/>
      <c r="M22" s="274"/>
      <c r="N22" s="275"/>
      <c r="O22" s="255"/>
      <c r="P22" s="256"/>
      <c r="Q22" s="256"/>
      <c r="R22" s="257"/>
      <c r="S22" s="321">
        <f>SUM(S9:S21)</f>
        <v>249885.16</v>
      </c>
      <c r="T22" s="118"/>
    </row>
    <row r="23" spans="1:22" s="76" customFormat="1" ht="11.25">
      <c r="A23" s="109">
        <v>10</v>
      </c>
      <c r="B23" s="62" t="s">
        <v>84</v>
      </c>
      <c r="C23" s="204" t="s">
        <v>119</v>
      </c>
      <c r="D23" s="67" t="s">
        <v>119</v>
      </c>
      <c r="E23" s="87" t="s">
        <v>122</v>
      </c>
      <c r="F23" s="213">
        <v>0</v>
      </c>
      <c r="G23" s="303">
        <v>36128.22</v>
      </c>
      <c r="H23" s="306"/>
      <c r="I23" s="305">
        <f t="shared" si="0"/>
        <v>36128.22</v>
      </c>
      <c r="J23" s="196"/>
      <c r="K23" s="240"/>
      <c r="L23" s="241"/>
      <c r="M23" s="240"/>
      <c r="N23" s="242"/>
      <c r="O23" s="247" t="s">
        <v>102</v>
      </c>
      <c r="P23" s="248" t="s">
        <v>164</v>
      </c>
      <c r="Q23" s="248"/>
      <c r="R23" s="240"/>
      <c r="S23" s="322">
        <v>52992.58</v>
      </c>
      <c r="T23" s="134">
        <f>G23+L23-S23</f>
        <v>-16864.36</v>
      </c>
      <c r="V23" s="222"/>
    </row>
    <row r="24" spans="1:20" s="76" customFormat="1" ht="11.25">
      <c r="A24" s="109"/>
      <c r="B24" s="62" t="s">
        <v>85</v>
      </c>
      <c r="C24" s="221">
        <v>13.15</v>
      </c>
      <c r="D24" s="67">
        <v>13.15</v>
      </c>
      <c r="E24" s="87" t="s">
        <v>88</v>
      </c>
      <c r="F24" s="223">
        <v>0</v>
      </c>
      <c r="G24" s="303">
        <v>36128.21</v>
      </c>
      <c r="H24" s="306"/>
      <c r="I24" s="305">
        <f t="shared" si="0"/>
        <v>36128.21</v>
      </c>
      <c r="J24" s="196"/>
      <c r="K24" s="240"/>
      <c r="L24" s="241"/>
      <c r="M24" s="240"/>
      <c r="N24" s="242"/>
      <c r="O24" s="247" t="s">
        <v>102</v>
      </c>
      <c r="P24" s="248"/>
      <c r="Q24" s="248"/>
      <c r="R24" s="240"/>
      <c r="S24" s="323"/>
      <c r="T24" s="112"/>
    </row>
    <row r="25" spans="1:20" s="76" customFormat="1" ht="11.25">
      <c r="A25" s="109"/>
      <c r="B25" s="62" t="s">
        <v>86</v>
      </c>
      <c r="C25" s="221">
        <v>13.15</v>
      </c>
      <c r="D25" s="67">
        <v>13.15</v>
      </c>
      <c r="E25" s="87" t="s">
        <v>88</v>
      </c>
      <c r="F25" s="223">
        <v>0</v>
      </c>
      <c r="G25" s="303">
        <v>22094.77</v>
      </c>
      <c r="H25" s="306"/>
      <c r="I25" s="305">
        <f t="shared" si="0"/>
        <v>22094.77</v>
      </c>
      <c r="J25" s="196"/>
      <c r="K25" s="240"/>
      <c r="L25" s="241"/>
      <c r="M25" s="240"/>
      <c r="N25" s="242"/>
      <c r="O25" s="247" t="s">
        <v>102</v>
      </c>
      <c r="P25" s="248"/>
      <c r="Q25" s="248"/>
      <c r="R25" s="240"/>
      <c r="S25" s="319"/>
      <c r="T25" s="112"/>
    </row>
    <row r="26" spans="1:20" s="76" customFormat="1" ht="11.25">
      <c r="A26" s="109">
        <v>11</v>
      </c>
      <c r="B26" s="62" t="s">
        <v>87</v>
      </c>
      <c r="C26" s="204" t="s">
        <v>121</v>
      </c>
      <c r="D26" s="67" t="s">
        <v>121</v>
      </c>
      <c r="E26" s="87" t="s">
        <v>122</v>
      </c>
      <c r="F26" s="223">
        <v>0</v>
      </c>
      <c r="G26" s="303">
        <v>93127.9</v>
      </c>
      <c r="H26" s="306"/>
      <c r="I26" s="305">
        <f t="shared" si="0"/>
        <v>93127.9</v>
      </c>
      <c r="J26" s="196"/>
      <c r="K26" s="240"/>
      <c r="L26" s="241"/>
      <c r="M26" s="240"/>
      <c r="N26" s="242"/>
      <c r="O26" s="247" t="s">
        <v>104</v>
      </c>
      <c r="P26" s="248" t="s">
        <v>165</v>
      </c>
      <c r="Q26" s="248"/>
      <c r="R26" s="240" t="s">
        <v>126</v>
      </c>
      <c r="S26" s="324">
        <v>342904.61</v>
      </c>
      <c r="T26" s="134">
        <f>G26+G27+L26+L27-S26</f>
        <v>-21241.829999999958</v>
      </c>
    </row>
    <row r="27" spans="1:21" s="76" customFormat="1" ht="11.25">
      <c r="A27" s="109">
        <v>12</v>
      </c>
      <c r="B27" s="62" t="s">
        <v>13</v>
      </c>
      <c r="C27" s="221">
        <v>16.85</v>
      </c>
      <c r="D27" s="67">
        <v>16.85</v>
      </c>
      <c r="E27" s="87" t="s">
        <v>92</v>
      </c>
      <c r="F27" s="223">
        <f>D27*C3</f>
        <v>19943.66</v>
      </c>
      <c r="G27" s="303">
        <v>228534.88</v>
      </c>
      <c r="H27" s="308">
        <v>66659.04</v>
      </c>
      <c r="I27" s="305">
        <f t="shared" si="0"/>
        <v>295193.92</v>
      </c>
      <c r="J27" s="196"/>
      <c r="K27" s="240"/>
      <c r="L27" s="241"/>
      <c r="M27" s="240"/>
      <c r="N27" s="242"/>
      <c r="O27" s="276" t="s">
        <v>161</v>
      </c>
      <c r="P27" s="248"/>
      <c r="Q27" s="248"/>
      <c r="R27" s="240"/>
      <c r="S27" s="319">
        <v>46763.75</v>
      </c>
      <c r="T27" s="112"/>
      <c r="U27" s="216"/>
    </row>
    <row r="28" spans="1:20" s="76" customFormat="1" ht="11.25" hidden="1">
      <c r="A28" s="109">
        <v>13</v>
      </c>
      <c r="B28" s="62" t="s">
        <v>14</v>
      </c>
      <c r="C28" s="221">
        <v>34.46</v>
      </c>
      <c r="D28" s="67">
        <v>34.46</v>
      </c>
      <c r="E28" s="87" t="s">
        <v>116</v>
      </c>
      <c r="F28" s="213">
        <v>2416.06</v>
      </c>
      <c r="G28" s="303">
        <v>403.56</v>
      </c>
      <c r="H28" s="298"/>
      <c r="I28" s="305">
        <f t="shared" si="0"/>
        <v>403.56</v>
      </c>
      <c r="J28" s="196"/>
      <c r="K28" s="240"/>
      <c r="L28" s="241"/>
      <c r="M28" s="240"/>
      <c r="N28" s="242"/>
      <c r="O28" s="247" t="s">
        <v>106</v>
      </c>
      <c r="P28" s="277"/>
      <c r="Q28" s="277"/>
      <c r="R28" s="240"/>
      <c r="S28" s="319">
        <v>403.56</v>
      </c>
      <c r="T28" s="134">
        <f>G28+L28-S28</f>
        <v>0</v>
      </c>
    </row>
    <row r="29" spans="1:20" s="76" customFormat="1" ht="11.25">
      <c r="A29" s="109">
        <v>14</v>
      </c>
      <c r="B29" s="62" t="s">
        <v>83</v>
      </c>
      <c r="C29" s="192" t="s">
        <v>149</v>
      </c>
      <c r="D29" s="192" t="s">
        <v>149</v>
      </c>
      <c r="E29" s="87" t="s">
        <v>92</v>
      </c>
      <c r="F29" s="213">
        <v>0</v>
      </c>
      <c r="G29" s="303">
        <v>6188.26</v>
      </c>
      <c r="H29" s="306"/>
      <c r="I29" s="305">
        <f t="shared" si="0"/>
        <v>6188.26</v>
      </c>
      <c r="J29" s="196"/>
      <c r="K29" s="240"/>
      <c r="L29" s="241"/>
      <c r="M29" s="240"/>
      <c r="N29" s="242"/>
      <c r="O29" s="247" t="s">
        <v>150</v>
      </c>
      <c r="P29" s="248" t="s">
        <v>166</v>
      </c>
      <c r="Q29" s="278"/>
      <c r="R29" s="240"/>
      <c r="S29" s="319">
        <v>13114.42</v>
      </c>
      <c r="T29" s="134">
        <f>G29+L29-S29</f>
        <v>-6926.16</v>
      </c>
    </row>
    <row r="30" spans="1:20" s="76" customFormat="1" ht="11.25">
      <c r="A30" s="109"/>
      <c r="B30" s="62"/>
      <c r="C30" s="67"/>
      <c r="D30" s="67"/>
      <c r="E30" s="87"/>
      <c r="F30" s="89"/>
      <c r="G30" s="311"/>
      <c r="H30" s="306"/>
      <c r="I30" s="305"/>
      <c r="J30" s="196"/>
      <c r="K30" s="240"/>
      <c r="L30" s="241"/>
      <c r="M30" s="240"/>
      <c r="N30" s="242"/>
      <c r="O30" s="247"/>
      <c r="P30" s="248"/>
      <c r="Q30" s="248"/>
      <c r="R30" s="240"/>
      <c r="S30" s="305"/>
      <c r="T30" s="134"/>
    </row>
    <row r="31" spans="1:20" s="76" customFormat="1" ht="11.25">
      <c r="A31" s="109"/>
      <c r="B31" s="62"/>
      <c r="C31" s="67"/>
      <c r="D31" s="67"/>
      <c r="E31" s="87"/>
      <c r="F31" s="89"/>
      <c r="G31" s="311"/>
      <c r="H31" s="306"/>
      <c r="I31" s="305"/>
      <c r="J31" s="196"/>
      <c r="K31" s="240"/>
      <c r="L31" s="241"/>
      <c r="M31" s="240"/>
      <c r="N31" s="242"/>
      <c r="O31" s="247"/>
      <c r="P31" s="248"/>
      <c r="Q31" s="248"/>
      <c r="R31" s="240"/>
      <c r="S31" s="305"/>
      <c r="T31" s="134"/>
    </row>
    <row r="32" spans="1:20" s="76" customFormat="1" ht="12" thickBot="1">
      <c r="A32" s="109"/>
      <c r="B32" s="62"/>
      <c r="C32" s="67"/>
      <c r="D32" s="67"/>
      <c r="E32" s="87"/>
      <c r="F32" s="89"/>
      <c r="G32" s="311"/>
      <c r="H32" s="306"/>
      <c r="I32" s="305"/>
      <c r="J32" s="196"/>
      <c r="K32" s="240"/>
      <c r="L32" s="241"/>
      <c r="M32" s="240"/>
      <c r="N32" s="242"/>
      <c r="O32" s="247"/>
      <c r="P32" s="248"/>
      <c r="Q32" s="248"/>
      <c r="R32" s="240"/>
      <c r="S32" s="305"/>
      <c r="T32" s="134"/>
    </row>
    <row r="33" spans="1:20" s="76" customFormat="1" ht="12" thickBot="1">
      <c r="A33" s="109"/>
      <c r="B33" s="120" t="s">
        <v>77</v>
      </c>
      <c r="C33" s="121"/>
      <c r="D33" s="121" t="s">
        <v>93</v>
      </c>
      <c r="E33" s="122"/>
      <c r="F33" s="123"/>
      <c r="G33" s="312">
        <f>SUM(G22:G32)</f>
        <v>632285.6200000001</v>
      </c>
      <c r="H33" s="313">
        <f>SUM(H22:H32)</f>
        <v>100128.59999999999</v>
      </c>
      <c r="I33" s="314">
        <f>SUM(I22:I32)</f>
        <v>732414.22</v>
      </c>
      <c r="J33" s="280"/>
      <c r="K33" s="281"/>
      <c r="L33" s="279">
        <f>L22+L23+L26+L27+L28</f>
        <v>0</v>
      </c>
      <c r="M33" s="281"/>
      <c r="N33" s="282"/>
      <c r="O33" s="283"/>
      <c r="P33" s="284"/>
      <c r="Q33" s="284"/>
      <c r="R33" s="281"/>
      <c r="S33" s="325">
        <f>SUM(S22:S32)</f>
        <v>706064.0800000001</v>
      </c>
      <c r="T33" s="137"/>
    </row>
    <row r="34" spans="1:20" s="76" customFormat="1" ht="12" thickBot="1">
      <c r="A34" s="128"/>
      <c r="B34" s="129"/>
      <c r="C34" s="121"/>
      <c r="D34" s="121"/>
      <c r="E34" s="130"/>
      <c r="F34" s="124"/>
      <c r="G34" s="279"/>
      <c r="H34" s="281"/>
      <c r="I34" s="281"/>
      <c r="J34" s="281"/>
      <c r="K34" s="281"/>
      <c r="L34" s="284"/>
      <c r="M34" s="281"/>
      <c r="N34" s="282"/>
      <c r="O34" s="285"/>
      <c r="P34" s="284"/>
      <c r="Q34" s="284"/>
      <c r="R34" s="281"/>
      <c r="S34" s="286"/>
      <c r="T34" s="127"/>
    </row>
    <row r="35" spans="1:20" s="76" customFormat="1" ht="11.25">
      <c r="A35" s="91" t="s">
        <v>168</v>
      </c>
      <c r="B35" s="104"/>
      <c r="C35" s="105"/>
      <c r="D35" s="105"/>
      <c r="E35" s="106" t="s">
        <v>169</v>
      </c>
      <c r="F35" s="106"/>
      <c r="G35" s="266"/>
      <c r="H35" s="260"/>
      <c r="I35" s="260"/>
      <c r="J35" s="260"/>
      <c r="K35" s="260"/>
      <c r="L35" s="269"/>
      <c r="M35" s="260"/>
      <c r="N35" s="260"/>
      <c r="O35" s="269"/>
      <c r="P35" s="266" t="s">
        <v>78</v>
      </c>
      <c r="Q35" s="269"/>
      <c r="R35" s="260"/>
      <c r="S35" s="266"/>
      <c r="T35" s="104"/>
    </row>
    <row r="36" spans="1:20" s="76" customFormat="1" ht="11.25">
      <c r="A36" s="217"/>
      <c r="B36" s="218"/>
      <c r="C36" s="219"/>
      <c r="D36" s="219"/>
      <c r="E36" s="220"/>
      <c r="F36" s="220"/>
      <c r="G36" s="287"/>
      <c r="H36" s="288"/>
      <c r="I36" s="288"/>
      <c r="J36" s="288"/>
      <c r="K36" s="288"/>
      <c r="L36" s="289"/>
      <c r="M36" s="288"/>
      <c r="N36" s="288"/>
      <c r="O36" s="289"/>
      <c r="P36" s="287"/>
      <c r="Q36" s="289"/>
      <c r="R36" s="288"/>
      <c r="S36" s="287"/>
      <c r="T36" s="218"/>
    </row>
    <row r="37" spans="1:20" s="76" customFormat="1" ht="11.25">
      <c r="A37" s="217"/>
      <c r="B37" s="218"/>
      <c r="C37" s="219"/>
      <c r="D37" s="219"/>
      <c r="E37" s="220"/>
      <c r="F37" s="220"/>
      <c r="G37" s="287"/>
      <c r="H37" s="288"/>
      <c r="I37" s="288"/>
      <c r="J37" s="288"/>
      <c r="K37" s="288"/>
      <c r="L37" s="289"/>
      <c r="M37" s="288"/>
      <c r="N37" s="288"/>
      <c r="O37" s="289"/>
      <c r="P37" s="287"/>
      <c r="Q37" s="289"/>
      <c r="R37" s="288"/>
      <c r="S37" s="287"/>
      <c r="T37" s="218"/>
    </row>
    <row r="38" ht="12.75">
      <c r="B38" s="197"/>
    </row>
    <row r="39" ht="12.75">
      <c r="B39" s="197"/>
    </row>
  </sheetData>
  <printOptions/>
  <pageMargins left="0.1968503937007874" right="0.1968503937007874" top="0" bottom="0" header="0.11811023622047245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2" t="s">
        <v>129</v>
      </c>
      <c r="C32" s="150">
        <v>28500</v>
      </c>
    </row>
    <row r="33" spans="2:3" ht="12.75">
      <c r="B33" s="152" t="s">
        <v>130</v>
      </c>
      <c r="C33" s="151">
        <v>19400</v>
      </c>
    </row>
    <row r="34" ht="12.75">
      <c r="B34" s="153" t="s">
        <v>131</v>
      </c>
    </row>
    <row r="35" ht="12.75">
      <c r="B35" s="148" t="s">
        <v>132</v>
      </c>
    </row>
    <row r="36" spans="2:5" ht="12.75">
      <c r="B36" s="154" t="s">
        <v>133</v>
      </c>
      <c r="C36" s="155" t="s">
        <v>134</v>
      </c>
      <c r="D36" s="156"/>
      <c r="E36" s="157"/>
    </row>
    <row r="37" spans="3:5" ht="12.75">
      <c r="C37" s="158" t="s">
        <v>135</v>
      </c>
      <c r="D37" s="159"/>
      <c r="E37" s="160"/>
    </row>
    <row r="38" spans="3:5" ht="12.75">
      <c r="C38" s="158" t="s">
        <v>136</v>
      </c>
      <c r="D38" s="159"/>
      <c r="E38" s="160"/>
    </row>
    <row r="39" spans="3:5" ht="12.75">
      <c r="C39" s="158" t="s">
        <v>137</v>
      </c>
      <c r="D39" s="159"/>
      <c r="E39" s="160"/>
    </row>
    <row r="40" spans="3:5" ht="12.75">
      <c r="C40" s="158" t="s">
        <v>138</v>
      </c>
      <c r="D40" s="159"/>
      <c r="E40" s="160"/>
    </row>
    <row r="41" spans="3:5" ht="12.75">
      <c r="C41" s="161" t="s">
        <v>139</v>
      </c>
      <c r="D41" s="162"/>
      <c r="E41" s="163"/>
    </row>
    <row r="42" spans="2:5" ht="12.75">
      <c r="B42" s="166" t="s">
        <v>140</v>
      </c>
      <c r="C42" s="169" t="s">
        <v>143</v>
      </c>
      <c r="D42" s="169"/>
      <c r="E42" s="166">
        <v>450.4</v>
      </c>
    </row>
    <row r="43" spans="3:6" ht="13.5" thickBot="1">
      <c r="C43" s="149" t="s">
        <v>2</v>
      </c>
      <c r="D43" s="149" t="s">
        <v>34</v>
      </c>
      <c r="F43" s="149" t="s">
        <v>144</v>
      </c>
    </row>
    <row r="44" spans="2:6" ht="12.75">
      <c r="B44" s="164" t="s">
        <v>22</v>
      </c>
      <c r="C44" s="171">
        <v>3.39</v>
      </c>
      <c r="D44" s="172">
        <f>C44*E42</f>
        <v>1526.856</v>
      </c>
      <c r="E44" s="173"/>
      <c r="F44" s="174">
        <f>D44*6</f>
        <v>9161.136</v>
      </c>
    </row>
    <row r="45" spans="2:6" ht="13.5" thickBot="1">
      <c r="B45" s="165" t="s">
        <v>23</v>
      </c>
      <c r="C45" s="175"/>
      <c r="D45" s="176"/>
      <c r="E45" s="177"/>
      <c r="F45" s="178"/>
    </row>
    <row r="46" spans="2:6" ht="12.75">
      <c r="B46" s="164" t="s">
        <v>24</v>
      </c>
      <c r="C46" s="171">
        <v>4.57</v>
      </c>
      <c r="D46" s="172">
        <f>C46*E42</f>
        <v>2058.328</v>
      </c>
      <c r="E46" s="173"/>
      <c r="F46" s="174">
        <f>D46*6</f>
        <v>12349.968</v>
      </c>
    </row>
    <row r="47" spans="2:6" ht="13.5" thickBot="1">
      <c r="B47" s="165" t="s">
        <v>25</v>
      </c>
      <c r="C47" s="175"/>
      <c r="D47" s="176"/>
      <c r="E47" s="177"/>
      <c r="F47" s="178"/>
    </row>
    <row r="48" spans="2:6" ht="13.5" thickBot="1">
      <c r="B48" s="179" t="s">
        <v>7</v>
      </c>
      <c r="C48" s="180">
        <v>1.29</v>
      </c>
      <c r="D48" s="181">
        <f>C48*E42</f>
        <v>581.016</v>
      </c>
      <c r="E48" s="182"/>
      <c r="F48" s="183">
        <f>D48*6</f>
        <v>3486.0959999999995</v>
      </c>
    </row>
    <row r="49" spans="2:6" ht="13.5" thickBot="1">
      <c r="B49" s="179" t="s">
        <v>81</v>
      </c>
      <c r="C49" s="180">
        <v>0.2</v>
      </c>
      <c r="D49" s="181">
        <f>C49*E42</f>
        <v>90.08</v>
      </c>
      <c r="E49" s="182"/>
      <c r="F49" s="183">
        <f>D49*6</f>
        <v>540.48</v>
      </c>
    </row>
    <row r="50" spans="2:18" s="168" customFormat="1" ht="13.5" thickBot="1">
      <c r="B50" s="184" t="s">
        <v>82</v>
      </c>
      <c r="C50" s="167"/>
      <c r="D50" s="185">
        <f>D44+D46+D48+D49</f>
        <v>4256.28</v>
      </c>
      <c r="E50" s="186"/>
      <c r="F50" s="187">
        <f>F44+F46+F48+F49</f>
        <v>25537.679999999997</v>
      </c>
      <c r="G50" s="167"/>
      <c r="H50" s="170"/>
      <c r="I50" s="170"/>
      <c r="J50" s="170"/>
      <c r="K50" s="170"/>
      <c r="M50" s="167"/>
      <c r="N50" s="167"/>
      <c r="Q50" s="167"/>
      <c r="R50" s="167"/>
    </row>
    <row r="51" spans="2:6" ht="13.5" thickBot="1">
      <c r="B51" s="179" t="s">
        <v>13</v>
      </c>
      <c r="C51" s="188" t="s">
        <v>141</v>
      </c>
      <c r="D51" s="189" t="s">
        <v>142</v>
      </c>
      <c r="E51" s="190"/>
      <c r="F51" s="191">
        <f>9746.66*4+10719.52*2</f>
        <v>60425.68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2011-02-17T08:25:52Z</cp:lastPrinted>
  <dcterms:created xsi:type="dcterms:W3CDTF">2010-03-19T07:34:08Z</dcterms:created>
  <dcterms:modified xsi:type="dcterms:W3CDTF">2015-03-04T13:40:33Z</dcterms:modified>
  <cp:category/>
  <cp:version/>
  <cp:contentType/>
  <cp:contentStatus/>
</cp:coreProperties>
</file>