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930" windowWidth="19170" windowHeight="3975" firstSheet="1" activeTab="2"/>
  </bookViews>
  <sheets>
    <sheet name="Лист1" sheetId="1" state="hidden" r:id="rId1"/>
    <sheet name="титул" sheetId="2" r:id="rId2"/>
    <sheet name="2014" sheetId="3" r:id="rId3"/>
    <sheet name="1" sheetId="4" r:id="rId4"/>
    <sheet name="Лист3" sheetId="5" r:id="rId5"/>
    <sheet name="2009" sheetId="6" state="hidden" r:id="rId6"/>
  </sheets>
  <definedNames/>
  <calcPr fullCalcOnLoad="1"/>
</workbook>
</file>

<file path=xl/comments6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<sst xmlns="http://schemas.openxmlformats.org/spreadsheetml/2006/main" count="482" uniqueCount="205">
  <si>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</si>
  <si>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</si>
  <si>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</si>
  <si>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</si>
  <si>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</si>
  <si>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</si>
  <si>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</si>
  <si>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</si>
  <si>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</si>
  <si>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</si>
  <si>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</si>
  <si>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</si>
  <si>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</si>
  <si>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</si>
  <si>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</si>
  <si>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</si>
  <si>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</si>
  <si>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</si>
  <si>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</si>
  <si>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</si>
  <si>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</si>
  <si>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</si>
  <si>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</si>
  <si>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</si>
  <si>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</si>
  <si>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</si>
  <si>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</si>
  <si>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</si>
  <si>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</si>
  <si>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</si>
  <si>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</si>
  <si>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</si>
  <si>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</si>
  <si>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</si>
  <si>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</si>
  <si>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</si>
  <si>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</si>
  <si>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</si>
  <si>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</si>
  <si>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</si>
  <si>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</si>
  <si>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</si>
  <si>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</si>
  <si>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</si>
  <si>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</si>
  <si>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</si>
  <si>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</si>
  <si>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</si>
  <si>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</si>
  <si>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</si>
  <si>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</si>
  <si>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</si>
  <si>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</si>
  <si>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</si>
  <si>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</si>
  <si>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</si>
  <si>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</si>
  <si>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</si>
  <si>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</si>
  <si>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</si>
  <si>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</si>
  <si>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</si>
  <si>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</si>
  <si>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</si>
  <si>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</si>
  <si>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</si>
  <si>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</si>
  <si>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</si>
  <si>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</si>
  <si>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</si>
  <si>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</si>
  <si>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</si>
  <si>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</si>
  <si>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</si>
  <si>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</si>
  <si>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</si>
  <si>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</si>
  <si>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</si>
  <si>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</si>
  <si>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</si>
  <si>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</si>
  <si>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</si>
  <si>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</si>
  <si>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</si>
  <si>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</si>
  <si>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</si>
  <si>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</si>
  <si>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</si>
  <si>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</si>
  <si>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</si>
  <si>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</si>
  <si>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</si>
  <si>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</si>
  <si>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</si>
  <si>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</si>
  <si>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</si>
  <si>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</si>
  <si>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</si>
  <si>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</si>
  <si>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</si>
  <si>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</si>
  <si>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</si>
  <si>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</si>
  <si>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</si>
  <si>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</si>
  <si>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</si>
  <si>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</si>
  <si>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</si>
  <si>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</si>
  <si>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</si>
  <si>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</si>
  <si>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</si>
  <si>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</si>
  <si>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</si>
  <si>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</si>
  <si>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</si>
  <si>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</si>
  <si>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</si>
  <si>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</si>
  <si>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</si>
  <si>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</si>
  <si>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</si>
  <si>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</si>
  <si>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</si>
  <si>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</si>
  <si>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</si>
  <si>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</si>
  <si>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</si>
  <si>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</si>
  <si>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</si>
  <si>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</si>
  <si>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</si>
  <si>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</si>
  <si>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</si>
  <si>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</si>
  <si>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</si>
  <si>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</si>
  <si>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</si>
  <si>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</si>
  <si>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</si>
  <si>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</si>
  <si>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</si>
  <si>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</si>
  <si>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</si>
  <si>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</si>
  <si>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</si>
  <si>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</si>
  <si>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</si>
  <si>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2.55/1.55</t>
  </si>
  <si>
    <t>ОАО "Петербургская Сбытовая Компания"</t>
  </si>
  <si>
    <t>Жилой фонд</t>
  </si>
  <si>
    <t>Уборка и сан.очистка зем.уч.</t>
  </si>
  <si>
    <t>№35217 от 28.06.2010.</t>
  </si>
  <si>
    <t>Эксплуатация коллективных ПУ</t>
  </si>
  <si>
    <t>ООО "Компания АНБС"</t>
  </si>
  <si>
    <t>Поступления</t>
  </si>
  <si>
    <t xml:space="preserve"> в т.ч. Уборка  лестничных  клеток</t>
  </si>
  <si>
    <t xml:space="preserve">     Вывоз  твердых бытовых отходов</t>
  </si>
  <si>
    <t>дог.управления</t>
  </si>
  <si>
    <t>Сод.и тек.ремонт сист. газоснабж.</t>
  </si>
  <si>
    <t>ООО "ПетербургГаз"</t>
  </si>
  <si>
    <t>дог. 1.ВД.00744</t>
  </si>
  <si>
    <t>ООО "Экопром"</t>
  </si>
  <si>
    <t>Водоотведение</t>
  </si>
  <si>
    <t>Адрес: 4-ая Красноармейская ул.д.6</t>
  </si>
  <si>
    <t>дог. 07/07-Е от 01.07.2012</t>
  </si>
  <si>
    <t>дог. 53168 от 01.06.2012</t>
  </si>
  <si>
    <t>ООО "ЖКС №1 Адмиралтейского района"</t>
  </si>
  <si>
    <t xml:space="preserve">     Услуги аварийного обслуживания</t>
  </si>
  <si>
    <t>Начисления</t>
  </si>
  <si>
    <t>Задолженность</t>
  </si>
  <si>
    <t>поставщикам</t>
  </si>
  <si>
    <t>1.19 руб/м2</t>
  </si>
  <si>
    <t>0.81 руб/м2</t>
  </si>
  <si>
    <t>5.08 руб/м2</t>
  </si>
  <si>
    <t>1.29 руб/м2</t>
  </si>
  <si>
    <t>1.93 руб/м2</t>
  </si>
  <si>
    <t>1.18 руб/м2</t>
  </si>
  <si>
    <t>Общая площадь дома,  м2</t>
  </si>
  <si>
    <t>Наименование ТСЖ : "4-я Рота"</t>
  </si>
  <si>
    <t>9.47 руб/м2</t>
  </si>
  <si>
    <t>0.53 руб/м2</t>
  </si>
  <si>
    <t>0.56 руб/м2</t>
  </si>
  <si>
    <t>1.45 руб/м2</t>
  </si>
  <si>
    <t>3.56 руб/м2</t>
  </si>
  <si>
    <t>20.38 руб/ м3</t>
  </si>
  <si>
    <t>20.38 руб/м3 / 301.01 руб/чел</t>
  </si>
  <si>
    <t>81.08 руб/ м3 / 308.91 руб/чел</t>
  </si>
  <si>
    <t>3.41/2.06 руб/м2</t>
  </si>
  <si>
    <t>33.24 руб/м2</t>
  </si>
  <si>
    <t>руб.</t>
  </si>
  <si>
    <t>отчета, руб.</t>
  </si>
  <si>
    <t>в т.ч освидет-е лифта и ОДС</t>
  </si>
  <si>
    <t>освидет-е лифта и ОДС</t>
  </si>
  <si>
    <t>Всего</t>
  </si>
  <si>
    <t>ОДН</t>
  </si>
  <si>
    <t>СМЕТА доходов и расходов за 2014 год</t>
  </si>
  <si>
    <t>Эксплуатация общего имущества</t>
  </si>
  <si>
    <t>Взнос на капитальный ремонт</t>
  </si>
  <si>
    <t>Региональный оператор по кап.ремонту</t>
  </si>
  <si>
    <t>УК "Петербургский дом"</t>
  </si>
  <si>
    <t>ЧФ</t>
  </si>
  <si>
    <t>Гос.ф.</t>
  </si>
  <si>
    <t xml:space="preserve"> (в т.ч. обслуживание ВЦКП,  бухгалтерское сопровождение начисления квартплаты)</t>
  </si>
  <si>
    <t>СПРАВКА  по задолженности ЖИЛОГО ФОНДА за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</si>
</sst>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  <numFmt numFmtId="171" formatCode="#,##0_ ;\-#,##0\ "/>
  </numFmts>
  <fonts count="33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right"/>
      <protection/>
    </xf>
    <xf numFmtId="0" fontId="1" fillId="0" borderId="0" xfId="17" applyAlignment="1">
      <alignment horizontal="left"/>
      <protection/>
    </xf>
    <xf numFmtId="0" fontId="1" fillId="0" borderId="1" xfId="17" applyBorder="1">
      <alignment/>
      <protection/>
    </xf>
    <xf numFmtId="0" fontId="1" fillId="0" borderId="2" xfId="17" applyBorder="1">
      <alignment/>
      <protection/>
    </xf>
    <xf numFmtId="0" fontId="1" fillId="0" borderId="3" xfId="17" applyBorder="1" applyAlignment="1">
      <alignment horizontal="center"/>
      <protection/>
    </xf>
    <xf numFmtId="0" fontId="1" fillId="0" borderId="2" xfId="17" applyBorder="1" applyAlignment="1">
      <alignment horizontal="center"/>
      <protection/>
    </xf>
    <xf numFmtId="0" fontId="1" fillId="0" borderId="3" xfId="17" applyBorder="1" applyAlignment="1">
      <alignment horizontal="right"/>
      <protection/>
    </xf>
    <xf numFmtId="0" fontId="1" fillId="0" borderId="2" xfId="17" applyFill="1" applyBorder="1" applyAlignment="1">
      <alignment horizontal="center"/>
      <protection/>
    </xf>
    <xf numFmtId="0" fontId="1" fillId="0" borderId="4" xfId="17" applyBorder="1" applyAlignment="1">
      <alignment horizontal="center"/>
      <protection/>
    </xf>
    <xf numFmtId="0" fontId="1" fillId="0" borderId="5" xfId="17" applyBorder="1">
      <alignment/>
      <protection/>
    </xf>
    <xf numFmtId="0" fontId="1" fillId="0" borderId="0" xfId="17" applyBorder="1">
      <alignment/>
      <protection/>
    </xf>
    <xf numFmtId="0" fontId="1" fillId="0" borderId="6" xfId="17" applyBorder="1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1" fillId="0" borderId="6" xfId="17" applyBorder="1" applyAlignment="1">
      <alignment horizontal="right"/>
      <protection/>
    </xf>
    <xf numFmtId="0" fontId="1" fillId="0" borderId="7" xfId="17" applyBorder="1" applyAlignment="1">
      <alignment horizontal="center"/>
      <protection/>
    </xf>
    <xf numFmtId="0" fontId="1" fillId="0" borderId="8" xfId="17" applyBorder="1">
      <alignment/>
      <protection/>
    </xf>
    <xf numFmtId="0" fontId="1" fillId="0" borderId="9" xfId="17" applyBorder="1">
      <alignment/>
      <protection/>
    </xf>
    <xf numFmtId="0" fontId="1" fillId="0" borderId="10" xfId="17" applyBorder="1" applyAlignment="1">
      <alignment horizontal="center"/>
      <protection/>
    </xf>
    <xf numFmtId="0" fontId="1" fillId="0" borderId="9" xfId="17" applyBorder="1" applyAlignment="1">
      <alignment horizontal="center"/>
      <protection/>
    </xf>
    <xf numFmtId="0" fontId="1" fillId="0" borderId="10" xfId="17" applyBorder="1" applyAlignment="1">
      <alignment horizontal="right"/>
      <protection/>
    </xf>
    <xf numFmtId="0" fontId="1" fillId="0" borderId="11" xfId="17" applyBorder="1" applyAlignment="1">
      <alignment horizontal="center"/>
      <protection/>
    </xf>
    <xf numFmtId="0" fontId="1" fillId="0" borderId="12" xfId="17" applyBorder="1">
      <alignment/>
      <protection/>
    </xf>
    <xf numFmtId="0" fontId="1" fillId="0" borderId="13" xfId="17" applyBorder="1">
      <alignment/>
      <protection/>
    </xf>
    <xf numFmtId="2" fontId="1" fillId="0" borderId="14" xfId="17" applyNumberFormat="1" applyBorder="1" applyAlignment="1">
      <alignment horizontal="center"/>
      <protection/>
    </xf>
    <xf numFmtId="0" fontId="1" fillId="0" borderId="13" xfId="17" applyBorder="1" applyAlignment="1">
      <alignment horizontal="center"/>
      <protection/>
    </xf>
    <xf numFmtId="4" fontId="1" fillId="0" borderId="14" xfId="17" applyNumberFormat="1" applyBorder="1" applyAlignment="1">
      <alignment horizontal="right"/>
      <protection/>
    </xf>
    <xf numFmtId="0" fontId="1" fillId="0" borderId="15" xfId="17" applyBorder="1" applyAlignment="1">
      <alignment horizontal="center"/>
      <protection/>
    </xf>
    <xf numFmtId="2" fontId="1" fillId="0" borderId="6" xfId="17" applyNumberFormat="1" applyBorder="1" applyAlignment="1">
      <alignment horizontal="center"/>
      <protection/>
    </xf>
    <xf numFmtId="4" fontId="1" fillId="0" borderId="6" xfId="17" applyNumberFormat="1" applyBorder="1" applyAlignment="1">
      <alignment horizontal="right"/>
      <protection/>
    </xf>
    <xf numFmtId="0" fontId="1" fillId="0" borderId="16" xfId="17" applyBorder="1">
      <alignment/>
      <protection/>
    </xf>
    <xf numFmtId="0" fontId="1" fillId="0" borderId="17" xfId="17" applyBorder="1">
      <alignment/>
      <protection/>
    </xf>
    <xf numFmtId="2" fontId="1" fillId="0" borderId="18" xfId="17" applyNumberFormat="1" applyBorder="1" applyAlignment="1">
      <alignment horizontal="center"/>
      <protection/>
    </xf>
    <xf numFmtId="0" fontId="1" fillId="0" borderId="17" xfId="17" applyBorder="1" applyAlignment="1">
      <alignment horizontal="center"/>
      <protection/>
    </xf>
    <xf numFmtId="4" fontId="1" fillId="0" borderId="10" xfId="17" applyNumberFormat="1" applyBorder="1" applyAlignment="1">
      <alignment horizontal="right"/>
      <protection/>
    </xf>
    <xf numFmtId="1" fontId="1" fillId="0" borderId="17" xfId="17" applyNumberFormat="1" applyBorder="1" applyAlignment="1">
      <alignment horizontal="center"/>
      <protection/>
    </xf>
    <xf numFmtId="1" fontId="1" fillId="0" borderId="13" xfId="17" applyNumberFormat="1" applyBorder="1" applyAlignment="1">
      <alignment horizontal="center"/>
      <protection/>
    </xf>
    <xf numFmtId="0" fontId="1" fillId="0" borderId="18" xfId="17" applyBorder="1" applyAlignment="1">
      <alignment horizontal="center"/>
      <protection/>
    </xf>
    <xf numFmtId="0" fontId="1" fillId="0" borderId="19" xfId="17" applyBorder="1">
      <alignment/>
      <protection/>
    </xf>
    <xf numFmtId="0" fontId="1" fillId="0" borderId="20" xfId="17" applyBorder="1">
      <alignment/>
      <protection/>
    </xf>
    <xf numFmtId="0" fontId="1" fillId="0" borderId="21" xfId="17" applyBorder="1" applyAlignment="1">
      <alignment horizontal="center"/>
      <protection/>
    </xf>
    <xf numFmtId="0" fontId="1" fillId="0" borderId="20" xfId="17" applyBorder="1" applyAlignment="1">
      <alignment horizontal="center"/>
      <protection/>
    </xf>
    <xf numFmtId="4" fontId="2" fillId="0" borderId="21" xfId="17" applyNumberFormat="1" applyFont="1" applyBorder="1" applyAlignment="1">
      <alignment horizontal="right"/>
      <protection/>
    </xf>
    <xf numFmtId="0" fontId="1" fillId="0" borderId="22" xfId="17" applyBorder="1" applyAlignment="1">
      <alignment horizontal="center"/>
      <protection/>
    </xf>
    <xf numFmtId="0" fontId="1" fillId="0" borderId="23" xfId="17" applyBorder="1" applyAlignment="1">
      <alignment horizontal="center"/>
      <protection/>
    </xf>
    <xf numFmtId="0" fontId="1" fillId="0" borderId="5" xfId="17" applyFill="1" applyBorder="1">
      <alignment/>
      <protection/>
    </xf>
    <xf numFmtId="0" fontId="1" fillId="0" borderId="0" xfId="17" applyBorder="1" applyAlignment="1">
      <alignment horizontal="right"/>
      <protection/>
    </xf>
    <xf numFmtId="0" fontId="1" fillId="0" borderId="0" xfId="17" applyFont="1">
      <alignment/>
      <protection/>
    </xf>
    <xf numFmtId="2" fontId="1" fillId="0" borderId="18" xfId="17" applyNumberFormat="1" applyFont="1" applyBorder="1" applyAlignment="1">
      <alignment horizontal="center"/>
      <protection/>
    </xf>
    <xf numFmtId="3" fontId="1" fillId="0" borderId="18" xfId="17" applyNumberFormat="1" applyFont="1" applyBorder="1" applyAlignment="1">
      <alignment horizontal="center"/>
      <protection/>
    </xf>
    <xf numFmtId="0" fontId="1" fillId="0" borderId="18" xfId="17" applyFont="1" applyBorder="1" applyAlignment="1">
      <alignment horizontal="center"/>
      <protection/>
    </xf>
    <xf numFmtId="0" fontId="1" fillId="0" borderId="17" xfId="17" applyFont="1" applyBorder="1">
      <alignment/>
      <protection/>
    </xf>
    <xf numFmtId="43" fontId="0" fillId="0" borderId="0" xfId="19" applyAlignment="1">
      <alignment/>
    </xf>
    <xf numFmtId="43" fontId="5" fillId="0" borderId="0" xfId="19" applyFont="1" applyAlignment="1">
      <alignment/>
    </xf>
    <xf numFmtId="43" fontId="6" fillId="0" borderId="0" xfId="19" applyFont="1" applyAlignment="1">
      <alignment/>
    </xf>
    <xf numFmtId="0" fontId="5" fillId="0" borderId="0" xfId="0" applyFont="1" applyAlignment="1">
      <alignment/>
    </xf>
    <xf numFmtId="43" fontId="7" fillId="0" borderId="0" xfId="19" applyFont="1" applyAlignment="1">
      <alignment/>
    </xf>
    <xf numFmtId="0" fontId="6" fillId="0" borderId="0" xfId="0" applyFont="1" applyAlignment="1">
      <alignment/>
    </xf>
    <xf numFmtId="43" fontId="5" fillId="0" borderId="0" xfId="19" applyFont="1" applyAlignment="1">
      <alignment horizontal="left"/>
    </xf>
    <xf numFmtId="169" fontId="7" fillId="0" borderId="0" xfId="19" applyNumberFormat="1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43" fontId="10" fillId="0" borderId="27" xfId="19" applyFont="1" applyBorder="1" applyAlignment="1">
      <alignment/>
    </xf>
    <xf numFmtId="43" fontId="10" fillId="0" borderId="28" xfId="19" applyFont="1" applyBorder="1" applyAlignment="1">
      <alignment/>
    </xf>
    <xf numFmtId="43" fontId="11" fillId="0" borderId="28" xfId="19" applyFont="1" applyBorder="1" applyAlignment="1">
      <alignment/>
    </xf>
    <xf numFmtId="43" fontId="11" fillId="0" borderId="29" xfId="19" applyFont="1" applyBorder="1" applyAlignment="1">
      <alignment/>
    </xf>
    <xf numFmtId="43" fontId="11" fillId="0" borderId="30" xfId="19" applyFont="1" applyBorder="1" applyAlignment="1">
      <alignment/>
    </xf>
    <xf numFmtId="43" fontId="11" fillId="0" borderId="31" xfId="19" applyFont="1" applyBorder="1" applyAlignment="1">
      <alignment/>
    </xf>
    <xf numFmtId="0" fontId="11" fillId="0" borderId="0" xfId="0" applyFont="1" applyAlignment="1">
      <alignment/>
    </xf>
    <xf numFmtId="169" fontId="11" fillId="0" borderId="0" xfId="19" applyNumberFormat="1" applyFont="1" applyAlignment="1">
      <alignment horizontal="left"/>
    </xf>
    <xf numFmtId="43" fontId="11" fillId="0" borderId="0" xfId="19" applyFont="1" applyAlignment="1">
      <alignment horizontal="left"/>
    </xf>
    <xf numFmtId="43" fontId="11" fillId="0" borderId="0" xfId="19" applyFont="1" applyAlignment="1">
      <alignment/>
    </xf>
    <xf numFmtId="169" fontId="10" fillId="0" borderId="0" xfId="1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3" fontId="10" fillId="0" borderId="34" xfId="19" applyFont="1" applyBorder="1" applyAlignment="1">
      <alignment/>
    </xf>
    <xf numFmtId="43" fontId="11" fillId="0" borderId="34" xfId="19" applyFont="1" applyBorder="1" applyAlignment="1">
      <alignment/>
    </xf>
    <xf numFmtId="0" fontId="10" fillId="0" borderId="35" xfId="0" applyFont="1" applyBorder="1" applyAlignment="1">
      <alignment/>
    </xf>
    <xf numFmtId="43" fontId="10" fillId="0" borderId="36" xfId="19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8" xfId="0" applyFont="1" applyBorder="1" applyAlignment="1">
      <alignment/>
    </xf>
    <xf numFmtId="43" fontId="10" fillId="0" borderId="18" xfId="19" applyFont="1" applyBorder="1" applyAlignment="1">
      <alignment/>
    </xf>
    <xf numFmtId="43" fontId="11" fillId="0" borderId="18" xfId="19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43" fontId="10" fillId="0" borderId="39" xfId="19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1" xfId="0" applyFont="1" applyBorder="1" applyAlignment="1">
      <alignment/>
    </xf>
    <xf numFmtId="43" fontId="10" fillId="0" borderId="21" xfId="19" applyFont="1" applyBorder="1" applyAlignment="1">
      <alignment/>
    </xf>
    <xf numFmtId="43" fontId="11" fillId="0" borderId="21" xfId="19" applyFont="1" applyBorder="1" applyAlignment="1">
      <alignment/>
    </xf>
    <xf numFmtId="0" fontId="11" fillId="0" borderId="19" xfId="0" applyFont="1" applyBorder="1" applyAlignment="1">
      <alignment/>
    </xf>
    <xf numFmtId="43" fontId="10" fillId="0" borderId="43" xfId="19" applyFont="1" applyBorder="1" applyAlignment="1">
      <alignment/>
    </xf>
    <xf numFmtId="0" fontId="11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1" fillId="0" borderId="14" xfId="0" applyFont="1" applyBorder="1" applyAlignment="1">
      <alignment/>
    </xf>
    <xf numFmtId="43" fontId="11" fillId="0" borderId="14" xfId="19" applyFont="1" applyBorder="1" applyAlignment="1">
      <alignment/>
    </xf>
    <xf numFmtId="43" fontId="10" fillId="0" borderId="14" xfId="19" applyFont="1" applyBorder="1" applyAlignment="1">
      <alignment/>
    </xf>
    <xf numFmtId="0" fontId="11" fillId="0" borderId="12" xfId="0" applyFont="1" applyBorder="1" applyAlignment="1">
      <alignment/>
    </xf>
    <xf numFmtId="43" fontId="11" fillId="0" borderId="15" xfId="19" applyFont="1" applyBorder="1" applyAlignment="1">
      <alignment/>
    </xf>
    <xf numFmtId="0" fontId="10" fillId="0" borderId="46" xfId="0" applyFont="1" applyBorder="1" applyAlignment="1">
      <alignment/>
    </xf>
    <xf numFmtId="43" fontId="8" fillId="0" borderId="18" xfId="19" applyFont="1" applyBorder="1" applyAlignment="1">
      <alignment/>
    </xf>
    <xf numFmtId="43" fontId="11" fillId="0" borderId="39" xfId="19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0" xfId="0" applyFont="1" applyBorder="1" applyAlignment="1">
      <alignment/>
    </xf>
    <xf numFmtId="43" fontId="11" fillId="0" borderId="10" xfId="19" applyFont="1" applyBorder="1" applyAlignment="1">
      <alignment/>
    </xf>
    <xf numFmtId="43" fontId="10" fillId="0" borderId="10" xfId="19" applyFont="1" applyBorder="1" applyAlignment="1">
      <alignment/>
    </xf>
    <xf numFmtId="0" fontId="11" fillId="0" borderId="8" xfId="0" applyFont="1" applyBorder="1" applyAlignment="1">
      <alignment/>
    </xf>
    <xf numFmtId="43" fontId="11" fillId="0" borderId="11" xfId="19" applyFont="1" applyBorder="1" applyAlignment="1">
      <alignment/>
    </xf>
    <xf numFmtId="0" fontId="11" fillId="0" borderId="31" xfId="0" applyFont="1" applyBorder="1" applyAlignment="1">
      <alignment/>
    </xf>
    <xf numFmtId="43" fontId="10" fillId="0" borderId="10" xfId="19" applyFont="1" applyBorder="1" applyAlignment="1">
      <alignment/>
    </xf>
    <xf numFmtId="0" fontId="10" fillId="0" borderId="47" xfId="0" applyFont="1" applyBorder="1" applyAlignment="1">
      <alignment/>
    </xf>
    <xf numFmtId="43" fontId="11" fillId="0" borderId="48" xfId="19" applyFont="1" applyBorder="1" applyAlignment="1">
      <alignment/>
    </xf>
    <xf numFmtId="0" fontId="11" fillId="0" borderId="49" xfId="0" applyFont="1" applyBorder="1" applyAlignment="1">
      <alignment/>
    </xf>
    <xf numFmtId="43" fontId="10" fillId="0" borderId="49" xfId="19" applyFont="1" applyBorder="1" applyAlignment="1">
      <alignment/>
    </xf>
    <xf numFmtId="43" fontId="11" fillId="0" borderId="49" xfId="19" applyFont="1" applyBorder="1" applyAlignment="1">
      <alignment/>
    </xf>
    <xf numFmtId="0" fontId="11" fillId="0" borderId="50" xfId="0" applyFont="1" applyBorder="1" applyAlignment="1">
      <alignment/>
    </xf>
    <xf numFmtId="43" fontId="10" fillId="0" borderId="51" xfId="19" applyFont="1" applyBorder="1" applyAlignment="1">
      <alignment/>
    </xf>
    <xf numFmtId="0" fontId="10" fillId="0" borderId="52" xfId="0" applyFont="1" applyBorder="1" applyAlignment="1">
      <alignment/>
    </xf>
    <xf numFmtId="0" fontId="11" fillId="0" borderId="46" xfId="0" applyFont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43" fontId="11" fillId="0" borderId="51" xfId="19" applyFont="1" applyBorder="1" applyAlignment="1">
      <alignment/>
    </xf>
    <xf numFmtId="0" fontId="13" fillId="0" borderId="0" xfId="0" applyFont="1" applyAlignment="1">
      <alignment/>
    </xf>
    <xf numFmtId="43" fontId="11" fillId="0" borderId="28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31" xfId="0" applyNumberFormat="1" applyFont="1" applyBorder="1" applyAlignment="1">
      <alignment/>
    </xf>
    <xf numFmtId="43" fontId="10" fillId="0" borderId="52" xfId="0" applyNumberFormat="1" applyFont="1" applyBorder="1" applyAlignment="1">
      <alignment/>
    </xf>
    <xf numFmtId="0" fontId="8" fillId="0" borderId="33" xfId="0" applyFont="1" applyBorder="1" applyAlignment="1">
      <alignment/>
    </xf>
    <xf numFmtId="43" fontId="11" fillId="0" borderId="27" xfId="19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43" fontId="11" fillId="0" borderId="36" xfId="19" applyFont="1" applyBorder="1" applyAlignment="1">
      <alignment/>
    </xf>
    <xf numFmtId="43" fontId="11" fillId="0" borderId="37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8" fillId="0" borderId="21" xfId="19" applyFont="1" applyBorder="1" applyAlignment="1">
      <alignment/>
    </xf>
    <xf numFmtId="43" fontId="11" fillId="0" borderId="43" xfId="19" applyFont="1" applyBorder="1" applyAlignment="1">
      <alignment/>
    </xf>
    <xf numFmtId="14" fontId="11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43" fontId="0" fillId="0" borderId="0" xfId="19" applyFont="1" applyAlignment="1">
      <alignment/>
    </xf>
    <xf numFmtId="43" fontId="12" fillId="0" borderId="18" xfId="19" applyFont="1" applyBorder="1" applyAlignment="1">
      <alignment/>
    </xf>
    <xf numFmtId="43" fontId="12" fillId="0" borderId="28" xfId="19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43" fontId="0" fillId="0" borderId="53" xfId="19" applyFont="1" applyBorder="1" applyAlignment="1">
      <alignment/>
    </xf>
    <xf numFmtId="43" fontId="0" fillId="0" borderId="9" xfId="19" applyBorder="1" applyAlignment="1">
      <alignment/>
    </xf>
    <xf numFmtId="0" fontId="0" fillId="0" borderId="31" xfId="0" applyBorder="1" applyAlignment="1">
      <alignment/>
    </xf>
    <xf numFmtId="43" fontId="0" fillId="0" borderId="54" xfId="19" applyFont="1" applyBorder="1" applyAlignment="1">
      <alignment/>
    </xf>
    <xf numFmtId="43" fontId="0" fillId="0" borderId="0" xfId="19" applyBorder="1" applyAlignment="1">
      <alignment/>
    </xf>
    <xf numFmtId="0" fontId="0" fillId="0" borderId="55" xfId="0" applyBorder="1" applyAlignment="1">
      <alignment/>
    </xf>
    <xf numFmtId="43" fontId="0" fillId="0" borderId="45" xfId="19" applyFont="1" applyBorder="1" applyAlignment="1">
      <alignment/>
    </xf>
    <xf numFmtId="43" fontId="0" fillId="0" borderId="13" xfId="19" applyBorder="1" applyAlignment="1">
      <alignment/>
    </xf>
    <xf numFmtId="0" fontId="0" fillId="0" borderId="30" xfId="0" applyBorder="1" applyAlignment="1">
      <alignment/>
    </xf>
    <xf numFmtId="0" fontId="8" fillId="0" borderId="32" xfId="0" applyFont="1" applyBorder="1" applyAlignment="1">
      <alignment/>
    </xf>
    <xf numFmtId="0" fontId="8" fillId="0" borderId="41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19" applyFont="1" applyAlignment="1">
      <alignment/>
    </xf>
    <xf numFmtId="0" fontId="16" fillId="0" borderId="0" xfId="0" applyFont="1" applyAlignment="1">
      <alignment/>
    </xf>
    <xf numFmtId="43" fontId="15" fillId="0" borderId="0" xfId="19" applyFont="1" applyAlignment="1">
      <alignment/>
    </xf>
    <xf numFmtId="43" fontId="20" fillId="0" borderId="0" xfId="19" applyFont="1" applyAlignment="1">
      <alignment/>
    </xf>
    <xf numFmtId="43" fontId="0" fillId="0" borderId="1" xfId="19" applyBorder="1" applyAlignment="1">
      <alignment/>
    </xf>
    <xf numFmtId="43" fontId="0" fillId="0" borderId="3" xfId="19" applyBorder="1" applyAlignment="1">
      <alignment/>
    </xf>
    <xf numFmtId="0" fontId="0" fillId="0" borderId="56" xfId="0" applyBorder="1" applyAlignment="1">
      <alignment/>
    </xf>
    <xf numFmtId="43" fontId="0" fillId="0" borderId="57" xfId="19" applyBorder="1" applyAlignment="1">
      <alignment/>
    </xf>
    <xf numFmtId="43" fontId="0" fillId="0" borderId="58" xfId="19" applyBorder="1" applyAlignment="1">
      <alignment/>
    </xf>
    <xf numFmtId="43" fontId="0" fillId="0" borderId="59" xfId="19" applyBorder="1" applyAlignment="1">
      <alignment/>
    </xf>
    <xf numFmtId="0" fontId="0" fillId="0" borderId="60" xfId="0" applyBorder="1" applyAlignment="1">
      <alignment/>
    </xf>
    <xf numFmtId="43" fontId="0" fillId="0" borderId="61" xfId="19" applyBorder="1" applyAlignment="1">
      <alignment/>
    </xf>
    <xf numFmtId="0" fontId="8" fillId="0" borderId="62" xfId="0" applyFont="1" applyBorder="1" applyAlignment="1">
      <alignment/>
    </xf>
    <xf numFmtId="43" fontId="0" fillId="0" borderId="49" xfId="19" applyBorder="1" applyAlignment="1">
      <alignment/>
    </xf>
    <xf numFmtId="43" fontId="0" fillId="0" borderId="63" xfId="19" applyBorder="1" applyAlignment="1">
      <alignment/>
    </xf>
    <xf numFmtId="0" fontId="0" fillId="0" borderId="63" xfId="0" applyBorder="1" applyAlignment="1">
      <alignment/>
    </xf>
    <xf numFmtId="43" fontId="0" fillId="0" borderId="52" xfId="19" applyBorder="1" applyAlignment="1">
      <alignment/>
    </xf>
    <xf numFmtId="0" fontId="19" fillId="0" borderId="64" xfId="0" applyFont="1" applyBorder="1" applyAlignment="1">
      <alignment/>
    </xf>
    <xf numFmtId="43" fontId="0" fillId="0" borderId="54" xfId="19" applyFont="1" applyBorder="1" applyAlignment="1">
      <alignment/>
    </xf>
    <xf numFmtId="0" fontId="16" fillId="0" borderId="54" xfId="0" applyFont="1" applyBorder="1" applyAlignment="1">
      <alignment/>
    </xf>
    <xf numFmtId="43" fontId="16" fillId="0" borderId="55" xfId="19" applyFont="1" applyBorder="1" applyAlignment="1">
      <alignment/>
    </xf>
    <xf numFmtId="43" fontId="12" fillId="0" borderId="49" xfId="19" applyFont="1" applyBorder="1" applyAlignment="1">
      <alignment/>
    </xf>
    <xf numFmtId="43" fontId="12" fillId="0" borderId="63" xfId="19" applyFont="1" applyBorder="1" applyAlignment="1">
      <alignment/>
    </xf>
    <xf numFmtId="0" fontId="0" fillId="0" borderId="48" xfId="0" applyBorder="1" applyAlignment="1">
      <alignment/>
    </xf>
    <xf numFmtId="43" fontId="0" fillId="0" borderId="51" xfId="19" applyBorder="1" applyAlignment="1">
      <alignment/>
    </xf>
    <xf numFmtId="43" fontId="10" fillId="0" borderId="0" xfId="19" applyFont="1" applyFill="1" applyBorder="1" applyAlignment="1">
      <alignment/>
    </xf>
    <xf numFmtId="43" fontId="0" fillId="0" borderId="0" xfId="19" applyFill="1" applyAlignment="1">
      <alignment/>
    </xf>
    <xf numFmtId="43" fontId="5" fillId="0" borderId="0" xfId="19" applyFont="1" applyFill="1" applyAlignment="1">
      <alignment/>
    </xf>
    <xf numFmtId="43" fontId="11" fillId="0" borderId="0" xfId="19" applyFont="1" applyFill="1" applyAlignment="1">
      <alignment/>
    </xf>
    <xf numFmtId="43" fontId="5" fillId="0" borderId="0" xfId="19" applyFont="1" applyFill="1" applyAlignment="1">
      <alignment horizontal="left"/>
    </xf>
    <xf numFmtId="0" fontId="21" fillId="0" borderId="33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43" fontId="1" fillId="0" borderId="34" xfId="19" applyFont="1" applyFill="1" applyBorder="1" applyAlignment="1">
      <alignment/>
    </xf>
    <xf numFmtId="170" fontId="1" fillId="0" borderId="28" xfId="19" applyNumberFormat="1" applyFont="1" applyFill="1" applyBorder="1" applyAlignment="1">
      <alignment horizontal="center"/>
    </xf>
    <xf numFmtId="43" fontId="1" fillId="0" borderId="18" xfId="19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1" fillId="0" borderId="21" xfId="19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1" fillId="0" borderId="29" xfId="19" applyFont="1" applyFill="1" applyBorder="1" applyAlignment="1">
      <alignment/>
    </xf>
    <xf numFmtId="0" fontId="21" fillId="0" borderId="26" xfId="0" applyFont="1" applyBorder="1" applyAlignment="1">
      <alignment/>
    </xf>
    <xf numFmtId="43" fontId="1" fillId="0" borderId="27" xfId="19" applyFont="1" applyFill="1" applyBorder="1" applyAlignment="1">
      <alignment/>
    </xf>
    <xf numFmtId="43" fontId="1" fillId="0" borderId="28" xfId="19" applyFont="1" applyFill="1" applyBorder="1" applyAlignment="1">
      <alignment/>
    </xf>
    <xf numFmtId="43" fontId="2" fillId="0" borderId="18" xfId="19" applyFont="1" applyFill="1" applyBorder="1" applyAlignment="1">
      <alignment/>
    </xf>
    <xf numFmtId="0" fontId="2" fillId="0" borderId="47" xfId="0" applyFont="1" applyFill="1" applyBorder="1" applyAlignment="1">
      <alignment/>
    </xf>
    <xf numFmtId="43" fontId="1" fillId="0" borderId="49" xfId="1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69" fontId="11" fillId="0" borderId="0" xfId="19" applyNumberFormat="1" applyFont="1" applyFill="1" applyAlignment="1">
      <alignment horizontal="left"/>
    </xf>
    <xf numFmtId="43" fontId="11" fillId="0" borderId="0" xfId="19" applyFont="1" applyFill="1" applyAlignment="1">
      <alignment horizontal="left"/>
    </xf>
    <xf numFmtId="0" fontId="12" fillId="0" borderId="0" xfId="0" applyFont="1" applyFill="1" applyAlignment="1">
      <alignment/>
    </xf>
    <xf numFmtId="43" fontId="1" fillId="0" borderId="55" xfId="19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1" fillId="0" borderId="44" xfId="19" applyFont="1" applyFill="1" applyBorder="1" applyAlignment="1">
      <alignment/>
    </xf>
    <xf numFmtId="43" fontId="2" fillId="0" borderId="21" xfId="19" applyFont="1" applyFill="1" applyBorder="1" applyAlignment="1">
      <alignment/>
    </xf>
    <xf numFmtId="43" fontId="1" fillId="0" borderId="65" xfId="19" applyFont="1" applyFill="1" applyBorder="1" applyAlignment="1">
      <alignment/>
    </xf>
    <xf numFmtId="0" fontId="21" fillId="0" borderId="26" xfId="0" applyFont="1" applyFill="1" applyBorder="1" applyAlignment="1">
      <alignment/>
    </xf>
    <xf numFmtId="43" fontId="2" fillId="0" borderId="34" xfId="19" applyFont="1" applyFill="1" applyBorder="1" applyAlignment="1">
      <alignment/>
    </xf>
    <xf numFmtId="43" fontId="1" fillId="0" borderId="66" xfId="19" applyFont="1" applyFill="1" applyBorder="1" applyAlignment="1">
      <alignment/>
    </xf>
    <xf numFmtId="43" fontId="1" fillId="0" borderId="46" xfId="19" applyFont="1" applyFill="1" applyBorder="1" applyAlignment="1">
      <alignment/>
    </xf>
    <xf numFmtId="0" fontId="1" fillId="0" borderId="16" xfId="0" applyFont="1" applyFill="1" applyBorder="1" applyAlignment="1">
      <alignment/>
    </xf>
    <xf numFmtId="170" fontId="1" fillId="0" borderId="31" xfId="19" applyNumberFormat="1" applyFont="1" applyFill="1" applyBorder="1" applyAlignment="1">
      <alignment horizontal="center"/>
    </xf>
    <xf numFmtId="2" fontId="1" fillId="0" borderId="31" xfId="19" applyNumberFormat="1" applyFont="1" applyFill="1" applyBorder="1" applyAlignment="1">
      <alignment horizontal="center"/>
    </xf>
    <xf numFmtId="43" fontId="1" fillId="0" borderId="31" xfId="19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43" fontId="1" fillId="0" borderId="48" xfId="19" applyFont="1" applyFill="1" applyBorder="1" applyAlignment="1">
      <alignment/>
    </xf>
    <xf numFmtId="0" fontId="1" fillId="0" borderId="49" xfId="0" applyFont="1" applyFill="1" applyBorder="1" applyAlignment="1">
      <alignment/>
    </xf>
    <xf numFmtId="43" fontId="1" fillId="0" borderId="63" xfId="19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1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6" fillId="0" borderId="0" xfId="19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43" fontId="26" fillId="0" borderId="0" xfId="19" applyFont="1" applyFill="1" applyAlignment="1">
      <alignment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43" fontId="1" fillId="0" borderId="30" xfId="19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3" fontId="2" fillId="0" borderId="37" xfId="19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3" fontId="2" fillId="0" borderId="40" xfId="19" applyFont="1" applyFill="1" applyBorder="1" applyAlignment="1">
      <alignment/>
    </xf>
    <xf numFmtId="0" fontId="2" fillId="0" borderId="16" xfId="0" applyFont="1" applyFill="1" applyBorder="1" applyAlignment="1">
      <alignment/>
    </xf>
    <xf numFmtId="43" fontId="1" fillId="0" borderId="40" xfId="19" applyFont="1" applyFill="1" applyBorder="1" applyAlignment="1">
      <alignment/>
    </xf>
    <xf numFmtId="0" fontId="2" fillId="0" borderId="42" xfId="0" applyFont="1" applyFill="1" applyBorder="1" applyAlignment="1">
      <alignment/>
    </xf>
    <xf numFmtId="43" fontId="1" fillId="0" borderId="53" xfId="19" applyFont="1" applyFill="1" applyBorder="1" applyAlignment="1">
      <alignment/>
    </xf>
    <xf numFmtId="43" fontId="1" fillId="0" borderId="55" xfId="19" applyFont="1" applyFill="1" applyBorder="1" applyAlignment="1">
      <alignment/>
    </xf>
    <xf numFmtId="43" fontId="1" fillId="0" borderId="6" xfId="19" applyFont="1" applyFill="1" applyBorder="1" applyAlignment="1">
      <alignment/>
    </xf>
    <xf numFmtId="43" fontId="2" fillId="0" borderId="6" xfId="19" applyFont="1" applyFill="1" applyBorder="1" applyAlignment="1">
      <alignment/>
    </xf>
    <xf numFmtId="43" fontId="1" fillId="0" borderId="54" xfId="19" applyFont="1" applyFill="1" applyBorder="1" applyAlignment="1">
      <alignment/>
    </xf>
    <xf numFmtId="0" fontId="1" fillId="0" borderId="3" xfId="0" applyFont="1" applyFill="1" applyBorder="1" applyAlignment="1">
      <alignment/>
    </xf>
    <xf numFmtId="43" fontId="1" fillId="0" borderId="31" xfId="19" applyFont="1" applyFill="1" applyBorder="1" applyAlignment="1">
      <alignment/>
    </xf>
    <xf numFmtId="43" fontId="1" fillId="0" borderId="10" xfId="19" applyFont="1" applyFill="1" applyBorder="1" applyAlignment="1">
      <alignment/>
    </xf>
    <xf numFmtId="43" fontId="2" fillId="0" borderId="10" xfId="19" applyFont="1" applyFill="1" applyBorder="1" applyAlignment="1">
      <alignment/>
    </xf>
    <xf numFmtId="43" fontId="1" fillId="0" borderId="34" xfId="19" applyFont="1" applyFill="1" applyBorder="1" applyAlignment="1">
      <alignment/>
    </xf>
    <xf numFmtId="43" fontId="2" fillId="0" borderId="34" xfId="19" applyFont="1" applyFill="1" applyBorder="1" applyAlignment="1">
      <alignment/>
    </xf>
    <xf numFmtId="43" fontId="1" fillId="0" borderId="18" xfId="19" applyFont="1" applyFill="1" applyBorder="1" applyAlignment="1">
      <alignment/>
    </xf>
    <xf numFmtId="43" fontId="2" fillId="0" borderId="18" xfId="19" applyFont="1" applyFill="1" applyBorder="1" applyAlignment="1">
      <alignment/>
    </xf>
    <xf numFmtId="43" fontId="1" fillId="0" borderId="49" xfId="19" applyFont="1" applyFill="1" applyBorder="1" applyAlignment="1">
      <alignment/>
    </xf>
    <xf numFmtId="43" fontId="2" fillId="0" borderId="49" xfId="19" applyFont="1" applyFill="1" applyBorder="1" applyAlignment="1">
      <alignment/>
    </xf>
    <xf numFmtId="0" fontId="1" fillId="0" borderId="49" xfId="0" applyFont="1" applyFill="1" applyBorder="1" applyAlignment="1">
      <alignment/>
    </xf>
    <xf numFmtId="43" fontId="1" fillId="0" borderId="30" xfId="19" applyFont="1" applyFill="1" applyBorder="1" applyAlignment="1">
      <alignment/>
    </xf>
    <xf numFmtId="43" fontId="1" fillId="0" borderId="14" xfId="19" applyFont="1" applyFill="1" applyBorder="1" applyAlignment="1">
      <alignment/>
    </xf>
    <xf numFmtId="43" fontId="2" fillId="0" borderId="14" xfId="19" applyFont="1" applyFill="1" applyBorder="1" applyAlignment="1">
      <alignment/>
    </xf>
    <xf numFmtId="43" fontId="1" fillId="0" borderId="45" xfId="19" applyFont="1" applyFill="1" applyBorder="1" applyAlignment="1">
      <alignment/>
    </xf>
    <xf numFmtId="43" fontId="1" fillId="0" borderId="29" xfId="19" applyFont="1" applyFill="1" applyBorder="1" applyAlignment="1">
      <alignment/>
    </xf>
    <xf numFmtId="43" fontId="1" fillId="0" borderId="21" xfId="19" applyFont="1" applyFill="1" applyBorder="1" applyAlignment="1">
      <alignment/>
    </xf>
    <xf numFmtId="43" fontId="2" fillId="0" borderId="21" xfId="19" applyFont="1" applyFill="1" applyBorder="1" applyAlignment="1">
      <alignment/>
    </xf>
    <xf numFmtId="43" fontId="1" fillId="0" borderId="65" xfId="19" applyFont="1" applyFill="1" applyBorder="1" applyAlignment="1">
      <alignment/>
    </xf>
    <xf numFmtId="14" fontId="1" fillId="0" borderId="21" xfId="0" applyNumberFormat="1" applyFont="1" applyFill="1" applyBorder="1" applyAlignment="1">
      <alignment/>
    </xf>
    <xf numFmtId="43" fontId="1" fillId="0" borderId="28" xfId="19" applyFont="1" applyFill="1" applyBorder="1" applyAlignment="1">
      <alignment/>
    </xf>
    <xf numFmtId="43" fontId="1" fillId="0" borderId="46" xfId="19" applyFont="1" applyFill="1" applyBorder="1" applyAlignment="1">
      <alignment/>
    </xf>
    <xf numFmtId="43" fontId="1" fillId="0" borderId="48" xfId="19" applyFont="1" applyFill="1" applyBorder="1" applyAlignment="1">
      <alignment/>
    </xf>
    <xf numFmtId="43" fontId="1" fillId="0" borderId="63" xfId="19" applyFont="1" applyFill="1" applyBorder="1" applyAlignment="1">
      <alignment/>
    </xf>
    <xf numFmtId="0" fontId="1" fillId="0" borderId="50" xfId="0" applyFont="1" applyFill="1" applyBorder="1" applyAlignment="1">
      <alignment/>
    </xf>
    <xf numFmtId="43" fontId="2" fillId="0" borderId="67" xfId="19" applyFont="1" applyFill="1" applyBorder="1" applyAlignment="1">
      <alignment/>
    </xf>
    <xf numFmtId="43" fontId="2" fillId="0" borderId="17" xfId="19" applyFont="1" applyFill="1" applyBorder="1" applyAlignment="1">
      <alignment/>
    </xf>
    <xf numFmtId="43" fontId="1" fillId="0" borderId="17" xfId="19" applyFont="1" applyFill="1" applyBorder="1" applyAlignment="1">
      <alignment/>
    </xf>
    <xf numFmtId="43" fontId="1" fillId="0" borderId="20" xfId="19" applyFont="1" applyFill="1" applyBorder="1" applyAlignment="1">
      <alignment/>
    </xf>
    <xf numFmtId="43" fontId="1" fillId="0" borderId="0" xfId="19" applyFont="1" applyFill="1" applyBorder="1" applyAlignment="1">
      <alignment/>
    </xf>
    <xf numFmtId="43" fontId="1" fillId="0" borderId="9" xfId="19" applyFont="1" applyFill="1" applyBorder="1" applyAlignment="1">
      <alignment/>
    </xf>
    <xf numFmtId="0" fontId="1" fillId="0" borderId="63" xfId="0" applyFont="1" applyFill="1" applyBorder="1" applyAlignment="1">
      <alignment/>
    </xf>
    <xf numFmtId="3" fontId="26" fillId="0" borderId="0" xfId="19" applyNumberFormat="1" applyFont="1" applyFill="1" applyAlignment="1">
      <alignment horizontal="center"/>
    </xf>
    <xf numFmtId="3" fontId="5" fillId="0" borderId="0" xfId="19" applyNumberFormat="1" applyFont="1" applyFill="1" applyAlignment="1">
      <alignment horizontal="center"/>
    </xf>
    <xf numFmtId="3" fontId="11" fillId="0" borderId="0" xfId="19" applyNumberFormat="1" applyFont="1" applyFill="1" applyAlignment="1">
      <alignment horizontal="center"/>
    </xf>
    <xf numFmtId="3" fontId="2" fillId="0" borderId="33" xfId="19" applyNumberFormat="1" applyFont="1" applyFill="1" applyBorder="1" applyAlignment="1">
      <alignment horizontal="center"/>
    </xf>
    <xf numFmtId="3" fontId="2" fillId="0" borderId="25" xfId="19" applyNumberFormat="1" applyFont="1" applyFill="1" applyBorder="1" applyAlignment="1">
      <alignment horizontal="center"/>
    </xf>
    <xf numFmtId="3" fontId="1" fillId="0" borderId="42" xfId="19" applyNumberFormat="1" applyFont="1" applyFill="1" applyBorder="1" applyAlignment="1">
      <alignment horizontal="center"/>
    </xf>
    <xf numFmtId="3" fontId="1" fillId="0" borderId="68" xfId="19" applyNumberFormat="1" applyFont="1" applyFill="1" applyBorder="1" applyAlignment="1">
      <alignment horizontal="center"/>
    </xf>
    <xf numFmtId="3" fontId="11" fillId="0" borderId="0" xfId="19" applyNumberFormat="1" applyFont="1" applyFill="1" applyBorder="1" applyAlignment="1">
      <alignment horizontal="center"/>
    </xf>
    <xf numFmtId="3" fontId="6" fillId="0" borderId="0" xfId="19" applyNumberFormat="1" applyFont="1" applyFill="1" applyAlignment="1">
      <alignment horizontal="center"/>
    </xf>
    <xf numFmtId="3" fontId="2" fillId="0" borderId="47" xfId="19" applyNumberFormat="1" applyFont="1" applyFill="1" applyBorder="1" applyAlignment="1">
      <alignment horizontal="center"/>
    </xf>
    <xf numFmtId="3" fontId="10" fillId="0" borderId="0" xfId="19" applyNumberFormat="1" applyFont="1" applyFill="1" applyBorder="1" applyAlignment="1">
      <alignment horizontal="center"/>
    </xf>
    <xf numFmtId="3" fontId="0" fillId="0" borderId="0" xfId="19" applyNumberFormat="1" applyFill="1" applyAlignment="1">
      <alignment horizontal="center"/>
    </xf>
    <xf numFmtId="43" fontId="1" fillId="0" borderId="66" xfId="19" applyFont="1" applyFill="1" applyBorder="1" applyAlignment="1">
      <alignment/>
    </xf>
    <xf numFmtId="43" fontId="2" fillId="0" borderId="48" xfId="19" applyFont="1" applyFill="1" applyBorder="1" applyAlignment="1">
      <alignment/>
    </xf>
    <xf numFmtId="43" fontId="2" fillId="0" borderId="49" xfId="19" applyFont="1" applyFill="1" applyBorder="1" applyAlignment="1">
      <alignment/>
    </xf>
    <xf numFmtId="43" fontId="2" fillId="0" borderId="63" xfId="19" applyFont="1" applyFill="1" applyBorder="1" applyAlignment="1">
      <alignment/>
    </xf>
    <xf numFmtId="170" fontId="1" fillId="0" borderId="29" xfId="19" applyNumberFormat="1" applyFont="1" applyFill="1" applyBorder="1" applyAlignment="1">
      <alignment horizontal="center"/>
    </xf>
    <xf numFmtId="43" fontId="1" fillId="0" borderId="27" xfId="19" applyFont="1" applyFill="1" applyBorder="1" applyAlignment="1">
      <alignment horizontal="center"/>
    </xf>
    <xf numFmtId="43" fontId="1" fillId="0" borderId="67" xfId="19" applyFont="1" applyFill="1" applyBorder="1" applyAlignment="1">
      <alignment/>
    </xf>
    <xf numFmtId="3" fontId="1" fillId="0" borderId="37" xfId="19" applyNumberFormat="1" applyFont="1" applyFill="1" applyBorder="1" applyAlignment="1">
      <alignment horizontal="center"/>
    </xf>
    <xf numFmtId="43" fontId="1" fillId="0" borderId="27" xfId="19" applyFont="1" applyFill="1" applyBorder="1" applyAlignment="1">
      <alignment/>
    </xf>
    <xf numFmtId="43" fontId="0" fillId="0" borderId="14" xfId="19" applyFont="1" applyBorder="1" applyAlignment="1">
      <alignment horizontal="center"/>
    </xf>
    <xf numFmtId="43" fontId="0" fillId="0" borderId="45" xfId="19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9" xfId="0" applyFont="1" applyBorder="1" applyAlignment="1">
      <alignment/>
    </xf>
    <xf numFmtId="3" fontId="2" fillId="0" borderId="0" xfId="19" applyNumberFormat="1" applyFont="1" applyFill="1" applyAlignment="1">
      <alignment horizontal="center"/>
    </xf>
    <xf numFmtId="3" fontId="2" fillId="0" borderId="42" xfId="19" applyNumberFormat="1" applyFont="1" applyFill="1" applyBorder="1" applyAlignment="1">
      <alignment horizontal="center"/>
    </xf>
    <xf numFmtId="3" fontId="2" fillId="0" borderId="0" xfId="19" applyNumberFormat="1" applyFont="1" applyFill="1" applyBorder="1" applyAlignment="1">
      <alignment horizontal="center"/>
    </xf>
    <xf numFmtId="3" fontId="0" fillId="0" borderId="0" xfId="19" applyNumberFormat="1" applyFont="1" applyFill="1" applyAlignment="1">
      <alignment horizontal="center"/>
    </xf>
    <xf numFmtId="3" fontId="2" fillId="0" borderId="47" xfId="19" applyNumberFormat="1" applyFont="1" applyFill="1" applyBorder="1" applyAlignment="1">
      <alignment horizontal="center"/>
    </xf>
    <xf numFmtId="43" fontId="1" fillId="0" borderId="56" xfId="19" applyFont="1" applyFill="1" applyBorder="1" applyAlignment="1">
      <alignment/>
    </xf>
    <xf numFmtId="3" fontId="22" fillId="0" borderId="33" xfId="0" applyNumberFormat="1" applyFont="1" applyFill="1" applyBorder="1" applyAlignment="1">
      <alignment horizontal="center"/>
    </xf>
    <xf numFmtId="3" fontId="2" fillId="0" borderId="57" xfId="19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68" xfId="0" applyNumberFormat="1" applyFont="1" applyFill="1" applyBorder="1" applyAlignment="1">
      <alignment horizontal="center"/>
    </xf>
    <xf numFmtId="3" fontId="1" fillId="0" borderId="69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47" xfId="19" applyNumberFormat="1" applyFont="1" applyFill="1" applyBorder="1" applyAlignment="1">
      <alignment horizontal="center"/>
    </xf>
    <xf numFmtId="3" fontId="1" fillId="0" borderId="70" xfId="19" applyNumberFormat="1" applyFont="1" applyFill="1" applyBorder="1" applyAlignment="1">
      <alignment horizontal="center"/>
    </xf>
    <xf numFmtId="3" fontId="1" fillId="0" borderId="57" xfId="19" applyNumberFormat="1" applyFont="1" applyFill="1" applyBorder="1" applyAlignment="1">
      <alignment horizontal="center"/>
    </xf>
    <xf numFmtId="3" fontId="1" fillId="0" borderId="26" xfId="19" applyNumberFormat="1" applyFont="1" applyFill="1" applyBorder="1" applyAlignment="1">
      <alignment horizontal="center"/>
    </xf>
    <xf numFmtId="3" fontId="23" fillId="0" borderId="25" xfId="0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>
      <alignment horizontal="center"/>
    </xf>
    <xf numFmtId="3" fontId="1" fillId="0" borderId="64" xfId="19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3" fontId="22" fillId="0" borderId="33" xfId="0" applyNumberFormat="1" applyFont="1" applyFill="1" applyBorder="1" applyAlignment="1">
      <alignment horizontal="center" wrapText="1"/>
    </xf>
    <xf numFmtId="3" fontId="22" fillId="0" borderId="42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3" fontId="22" fillId="0" borderId="26" xfId="0" applyNumberFormat="1" applyFont="1" applyFill="1" applyBorder="1" applyAlignment="1">
      <alignment horizontal="center" wrapText="1"/>
    </xf>
    <xf numFmtId="3" fontId="22" fillId="0" borderId="25" xfId="0" applyNumberFormat="1" applyFont="1" applyFill="1" applyBorder="1" applyAlignment="1">
      <alignment horizontal="center" wrapText="1"/>
    </xf>
    <xf numFmtId="3" fontId="2" fillId="0" borderId="24" xfId="19" applyNumberFormat="1" applyFont="1" applyFill="1" applyBorder="1" applyAlignment="1">
      <alignment horizontal="center"/>
    </xf>
    <xf numFmtId="3" fontId="1" fillId="0" borderId="17" xfId="19" applyNumberFormat="1" applyFont="1" applyFill="1" applyBorder="1" applyAlignment="1">
      <alignment horizontal="center"/>
    </xf>
    <xf numFmtId="3" fontId="1" fillId="0" borderId="44" xfId="19" applyNumberFormat="1" applyFont="1" applyFill="1" applyBorder="1" applyAlignment="1">
      <alignment horizontal="center"/>
    </xf>
    <xf numFmtId="3" fontId="1" fillId="0" borderId="52" xfId="19" applyNumberFormat="1" applyFont="1" applyFill="1" applyBorder="1" applyAlignment="1">
      <alignment horizontal="center"/>
    </xf>
    <xf numFmtId="3" fontId="1" fillId="0" borderId="40" xfId="19" applyNumberFormat="1" applyFont="1" applyFill="1" applyBorder="1" applyAlignment="1">
      <alignment horizontal="center"/>
    </xf>
    <xf numFmtId="3" fontId="1" fillId="0" borderId="69" xfId="19" applyNumberFormat="1" applyFont="1" applyFill="1" applyBorder="1" applyAlignment="1">
      <alignment horizontal="center"/>
    </xf>
    <xf numFmtId="3" fontId="2" fillId="0" borderId="52" xfId="19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43" fontId="29" fillId="0" borderId="0" xfId="19" applyFont="1" applyFill="1" applyAlignment="1">
      <alignment/>
    </xf>
    <xf numFmtId="3" fontId="29" fillId="0" borderId="0" xfId="19" applyNumberFormat="1" applyFont="1" applyFill="1" applyAlignment="1">
      <alignment horizontal="center"/>
    </xf>
    <xf numFmtId="43" fontId="2" fillId="0" borderId="0" xfId="19" applyFont="1" applyFill="1" applyAlignment="1">
      <alignment horizontal="left"/>
    </xf>
    <xf numFmtId="169" fontId="2" fillId="0" borderId="0" xfId="19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2" fillId="0" borderId="67" xfId="19" applyNumberFormat="1" applyFont="1" applyFill="1" applyBorder="1" applyAlignment="1">
      <alignment horizontal="center"/>
    </xf>
    <xf numFmtId="3" fontId="2" fillId="0" borderId="17" xfId="19" applyNumberFormat="1" applyFont="1" applyFill="1" applyBorder="1" applyAlignment="1">
      <alignment horizontal="center"/>
    </xf>
    <xf numFmtId="3" fontId="1" fillId="0" borderId="20" xfId="19" applyNumberFormat="1" applyFont="1" applyFill="1" applyBorder="1" applyAlignment="1">
      <alignment horizontal="center"/>
    </xf>
    <xf numFmtId="3" fontId="22" fillId="0" borderId="25" xfId="0" applyNumberFormat="1" applyFont="1" applyBorder="1" applyAlignment="1">
      <alignment horizontal="center" wrapText="1" readingOrder="1"/>
    </xf>
    <xf numFmtId="3" fontId="22" fillId="0" borderId="24" xfId="0" applyNumberFormat="1" applyFont="1" applyBorder="1" applyAlignment="1">
      <alignment horizontal="center" wrapText="1" readingOrder="1"/>
    </xf>
    <xf numFmtId="43" fontId="1" fillId="0" borderId="74" xfId="19" applyFont="1" applyFill="1" applyBorder="1" applyAlignment="1">
      <alignment horizontal="center"/>
    </xf>
    <xf numFmtId="43" fontId="1" fillId="0" borderId="2" xfId="19" applyFont="1" applyFill="1" applyBorder="1" applyAlignment="1">
      <alignment/>
    </xf>
    <xf numFmtId="3" fontId="1" fillId="0" borderId="67" xfId="19" applyNumberFormat="1" applyFont="1" applyFill="1" applyBorder="1" applyAlignment="1">
      <alignment horizontal="center"/>
    </xf>
    <xf numFmtId="3" fontId="22" fillId="0" borderId="47" xfId="0" applyNumberFormat="1" applyFont="1" applyBorder="1" applyAlignment="1">
      <alignment horizontal="center" wrapText="1" readingOrder="1"/>
    </xf>
    <xf numFmtId="3" fontId="22" fillId="0" borderId="26" xfId="0" applyNumberFormat="1" applyFont="1" applyBorder="1" applyAlignment="1">
      <alignment horizontal="center" wrapText="1" readingOrder="1"/>
    </xf>
    <xf numFmtId="3" fontId="22" fillId="0" borderId="33" xfId="0" applyNumberFormat="1" applyFont="1" applyBorder="1" applyAlignment="1">
      <alignment horizontal="center" wrapText="1" readingOrder="1"/>
    </xf>
    <xf numFmtId="0" fontId="21" fillId="0" borderId="42" xfId="0" applyFont="1" applyBorder="1" applyAlignment="1">
      <alignment/>
    </xf>
    <xf numFmtId="43" fontId="1" fillId="0" borderId="29" xfId="19" applyFont="1" applyFill="1" applyBorder="1" applyAlignment="1">
      <alignment horizontal="center"/>
    </xf>
    <xf numFmtId="0" fontId="24" fillId="0" borderId="64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3" fontId="25" fillId="0" borderId="64" xfId="19" applyNumberFormat="1" applyFont="1" applyFill="1" applyBorder="1" applyAlignment="1">
      <alignment horizontal="center"/>
    </xf>
    <xf numFmtId="3" fontId="22" fillId="0" borderId="42" xfId="0" applyNumberFormat="1" applyFont="1" applyBorder="1" applyAlignment="1">
      <alignment horizontal="center" wrapText="1" readingOrder="1"/>
    </xf>
    <xf numFmtId="3" fontId="0" fillId="3" borderId="25" xfId="0" applyNumberFormat="1" applyFill="1" applyBorder="1" applyAlignment="1">
      <alignment horizontal="center"/>
    </xf>
    <xf numFmtId="43" fontId="2" fillId="0" borderId="66" xfId="19" applyFont="1" applyFill="1" applyBorder="1" applyAlignment="1">
      <alignment/>
    </xf>
    <xf numFmtId="43" fontId="2" fillId="0" borderId="46" xfId="19" applyFont="1" applyFill="1" applyBorder="1" applyAlignment="1">
      <alignment/>
    </xf>
    <xf numFmtId="3" fontId="2" fillId="0" borderId="33" xfId="19" applyNumberFormat="1" applyFont="1" applyFill="1" applyBorder="1" applyAlignment="1">
      <alignment horizontal="center"/>
    </xf>
    <xf numFmtId="3" fontId="2" fillId="0" borderId="25" xfId="19" applyNumberFormat="1" applyFont="1" applyFill="1" applyBorder="1" applyAlignment="1">
      <alignment horizontal="center"/>
    </xf>
    <xf numFmtId="3" fontId="2" fillId="0" borderId="42" xfId="19" applyNumberFormat="1" applyFont="1" applyFill="1" applyBorder="1" applyAlignment="1">
      <alignment horizontal="center"/>
    </xf>
    <xf numFmtId="170" fontId="1" fillId="0" borderId="30" xfId="19" applyNumberFormat="1" applyFont="1" applyFill="1" applyBorder="1" applyAlignment="1">
      <alignment horizontal="center"/>
    </xf>
    <xf numFmtId="43" fontId="1" fillId="0" borderId="45" xfId="19" applyFont="1" applyFill="1" applyBorder="1" applyAlignment="1">
      <alignment/>
    </xf>
    <xf numFmtId="0" fontId="2" fillId="0" borderId="76" xfId="0" applyFont="1" applyFill="1" applyBorder="1" applyAlignment="1">
      <alignment/>
    </xf>
    <xf numFmtId="3" fontId="1" fillId="0" borderId="24" xfId="19" applyNumberFormat="1" applyFont="1" applyFill="1" applyBorder="1" applyAlignment="1">
      <alignment horizontal="center"/>
    </xf>
    <xf numFmtId="3" fontId="1" fillId="0" borderId="25" xfId="19" applyNumberFormat="1" applyFont="1" applyFill="1" applyBorder="1" applyAlignment="1">
      <alignment horizontal="center"/>
    </xf>
    <xf numFmtId="3" fontId="2" fillId="0" borderId="17" xfId="19" applyNumberFormat="1" applyFont="1" applyFill="1" applyBorder="1" applyAlignment="1">
      <alignment horizontal="center"/>
    </xf>
    <xf numFmtId="3" fontId="2" fillId="0" borderId="20" xfId="19" applyNumberFormat="1" applyFont="1" applyFill="1" applyBorder="1" applyAlignment="1">
      <alignment horizontal="center"/>
    </xf>
    <xf numFmtId="43" fontId="2" fillId="0" borderId="70" xfId="19" applyFont="1" applyFill="1" applyBorder="1" applyAlignment="1">
      <alignment horizontal="center"/>
    </xf>
    <xf numFmtId="3" fontId="1" fillId="0" borderId="0" xfId="19" applyNumberFormat="1" applyFont="1" applyFill="1" applyBorder="1" applyAlignment="1">
      <alignment horizontal="center"/>
    </xf>
    <xf numFmtId="3" fontId="1" fillId="0" borderId="9" xfId="19" applyNumberFormat="1" applyFont="1" applyFill="1" applyBorder="1" applyAlignment="1">
      <alignment horizontal="center"/>
    </xf>
    <xf numFmtId="3" fontId="1" fillId="0" borderId="77" xfId="19" applyNumberFormat="1" applyFont="1" applyFill="1" applyBorder="1" applyAlignment="1">
      <alignment horizontal="center"/>
    </xf>
    <xf numFmtId="3" fontId="2" fillId="0" borderId="2" xfId="19" applyNumberFormat="1" applyFont="1" applyFill="1" applyBorder="1" applyAlignment="1">
      <alignment horizontal="center"/>
    </xf>
    <xf numFmtId="3" fontId="1" fillId="0" borderId="2" xfId="19" applyNumberFormat="1" applyFont="1" applyFill="1" applyBorder="1" applyAlignment="1">
      <alignment horizontal="center"/>
    </xf>
    <xf numFmtId="171" fontId="1" fillId="0" borderId="33" xfId="19" applyNumberFormat="1" applyFont="1" applyFill="1" applyBorder="1" applyAlignment="1">
      <alignment horizontal="center"/>
    </xf>
    <xf numFmtId="171" fontId="1" fillId="0" borderId="25" xfId="19" applyNumberFormat="1" applyFont="1" applyFill="1" applyBorder="1" applyAlignment="1">
      <alignment horizontal="center"/>
    </xf>
    <xf numFmtId="171" fontId="1" fillId="0" borderId="42" xfId="19" applyNumberFormat="1" applyFont="1" applyFill="1" applyBorder="1" applyAlignment="1">
      <alignment horizontal="center"/>
    </xf>
    <xf numFmtId="171" fontId="1" fillId="0" borderId="26" xfId="19" applyNumberFormat="1" applyFont="1" applyFill="1" applyBorder="1" applyAlignment="1">
      <alignment horizontal="center"/>
    </xf>
    <xf numFmtId="171" fontId="1" fillId="0" borderId="24" xfId="19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center" wrapText="1" readingOrder="1"/>
    </xf>
    <xf numFmtId="43" fontId="1" fillId="0" borderId="34" xfId="19" applyFont="1" applyFill="1" applyBorder="1" applyAlignment="1">
      <alignment horizontal="center"/>
    </xf>
    <xf numFmtId="43" fontId="1" fillId="0" borderId="21" xfId="19" applyFont="1" applyFill="1" applyBorder="1" applyAlignment="1">
      <alignment horizontal="center"/>
    </xf>
    <xf numFmtId="43" fontId="1" fillId="0" borderId="26" xfId="19" applyFont="1" applyFill="1" applyBorder="1" applyAlignment="1">
      <alignment/>
    </xf>
    <xf numFmtId="3" fontId="0" fillId="0" borderId="9" xfId="19" applyNumberFormat="1" applyFill="1" applyBorder="1" applyAlignment="1">
      <alignment horizontal="center"/>
    </xf>
    <xf numFmtId="3" fontId="0" fillId="0" borderId="13" xfId="19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 wrapText="1"/>
    </xf>
    <xf numFmtId="3" fontId="0" fillId="0" borderId="20" xfId="19" applyNumberFormat="1" applyFont="1" applyFill="1" applyBorder="1" applyAlignment="1">
      <alignment horizontal="center"/>
    </xf>
    <xf numFmtId="3" fontId="0" fillId="0" borderId="0" xfId="19" applyNumberFormat="1" applyFill="1" applyBorder="1" applyAlignment="1">
      <alignment horizontal="center"/>
    </xf>
    <xf numFmtId="3" fontId="0" fillId="0" borderId="17" xfId="19" applyNumberFormat="1" applyFont="1" applyFill="1" applyBorder="1" applyAlignment="1">
      <alignment horizontal="center"/>
    </xf>
    <xf numFmtId="3" fontId="0" fillId="0" borderId="67" xfId="19" applyNumberForma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1" fillId="0" borderId="33" xfId="19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1" fillId="0" borderId="46" xfId="19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3" fontId="2" fillId="0" borderId="20" xfId="19" applyNumberFormat="1" applyFont="1" applyFill="1" applyBorder="1" applyAlignment="1">
      <alignment horizontal="center"/>
    </xf>
    <xf numFmtId="3" fontId="22" fillId="0" borderId="9" xfId="0" applyNumberFormat="1" applyFont="1" applyFill="1" applyBorder="1" applyAlignment="1">
      <alignment horizontal="center" wrapText="1"/>
    </xf>
    <xf numFmtId="3" fontId="25" fillId="0" borderId="0" xfId="19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" fillId="0" borderId="77" xfId="19" applyNumberFormat="1" applyFont="1" applyFill="1" applyBorder="1" applyAlignment="1">
      <alignment horizontal="center"/>
    </xf>
    <xf numFmtId="3" fontId="2" fillId="0" borderId="70" xfId="19" applyNumberFormat="1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170" fontId="1" fillId="0" borderId="55" xfId="19" applyNumberFormat="1" applyFont="1" applyFill="1" applyBorder="1" applyAlignment="1">
      <alignment horizontal="center"/>
    </xf>
    <xf numFmtId="3" fontId="1" fillId="0" borderId="78" xfId="0" applyNumberFormat="1" applyFont="1" applyFill="1" applyBorder="1" applyAlignment="1">
      <alignment horizontal="center"/>
    </xf>
    <xf numFmtId="43" fontId="1" fillId="0" borderId="54" xfId="19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70" fontId="1" fillId="0" borderId="18" xfId="19" applyNumberFormat="1" applyFont="1" applyFill="1" applyBorder="1" applyAlignment="1">
      <alignment horizontal="center"/>
    </xf>
    <xf numFmtId="3" fontId="2" fillId="0" borderId="13" xfId="19" applyNumberFormat="1" applyFont="1" applyFill="1" applyBorder="1" applyAlignment="1">
      <alignment horizontal="center"/>
    </xf>
    <xf numFmtId="3" fontId="22" fillId="0" borderId="41" xfId="0" applyNumberFormat="1" applyFont="1" applyFill="1" applyBorder="1" applyAlignment="1">
      <alignment horizontal="center" wrapText="1"/>
    </xf>
    <xf numFmtId="3" fontId="22" fillId="0" borderId="75" xfId="0" applyNumberFormat="1" applyFont="1" applyFill="1" applyBorder="1" applyAlignment="1">
      <alignment horizontal="center" wrapText="1"/>
    </xf>
    <xf numFmtId="3" fontId="22" fillId="0" borderId="73" xfId="0" applyNumberFormat="1" applyFont="1" applyFill="1" applyBorder="1" applyAlignment="1">
      <alignment horizontal="center" wrapText="1"/>
    </xf>
    <xf numFmtId="3" fontId="22" fillId="0" borderId="72" xfId="0" applyNumberFormat="1" applyFont="1" applyFill="1" applyBorder="1" applyAlignment="1">
      <alignment horizontal="center" wrapText="1"/>
    </xf>
    <xf numFmtId="3" fontId="22" fillId="0" borderId="32" xfId="0" applyNumberFormat="1" applyFont="1" applyFill="1" applyBorder="1" applyAlignment="1">
      <alignment horizontal="center"/>
    </xf>
    <xf numFmtId="3" fontId="22" fillId="0" borderId="46" xfId="0" applyNumberFormat="1" applyFont="1" applyFill="1" applyBorder="1" applyAlignment="1">
      <alignment horizontal="center" wrapText="1"/>
    </xf>
    <xf numFmtId="3" fontId="22" fillId="0" borderId="38" xfId="0" applyNumberFormat="1" applyFont="1" applyFill="1" applyBorder="1" applyAlignment="1">
      <alignment horizontal="center" wrapText="1"/>
    </xf>
    <xf numFmtId="3" fontId="22" fillId="0" borderId="40" xfId="0" applyNumberFormat="1" applyFont="1" applyFill="1" applyBorder="1" applyAlignment="1">
      <alignment horizontal="center" wrapText="1"/>
    </xf>
    <xf numFmtId="3" fontId="22" fillId="0" borderId="70" xfId="0" applyNumberFormat="1" applyFont="1" applyFill="1" applyBorder="1" applyAlignment="1">
      <alignment horizontal="center"/>
    </xf>
    <xf numFmtId="3" fontId="22" fillId="0" borderId="32" xfId="0" applyNumberFormat="1" applyFont="1" applyFill="1" applyBorder="1" applyAlignment="1">
      <alignment horizontal="center" wrapText="1"/>
    </xf>
    <xf numFmtId="3" fontId="22" fillId="0" borderId="71" xfId="0" applyNumberFormat="1" applyFont="1" applyFill="1" applyBorder="1" applyAlignment="1">
      <alignment horizontal="center" wrapText="1"/>
    </xf>
    <xf numFmtId="3" fontId="0" fillId="0" borderId="68" xfId="19" applyNumberFormat="1" applyFill="1" applyBorder="1" applyAlignment="1">
      <alignment horizontal="center"/>
    </xf>
    <xf numFmtId="3" fontId="0" fillId="0" borderId="69" xfId="19" applyNumberFormat="1" applyFont="1" applyFill="1" applyBorder="1" applyAlignment="1">
      <alignment horizontal="center"/>
    </xf>
    <xf numFmtId="3" fontId="0" fillId="0" borderId="44" xfId="19" applyNumberFormat="1" applyFont="1" applyFill="1" applyBorder="1" applyAlignment="1">
      <alignment horizontal="center"/>
    </xf>
    <xf numFmtId="3" fontId="0" fillId="0" borderId="57" xfId="19" applyNumberFormat="1" applyFill="1" applyBorder="1" applyAlignment="1">
      <alignment horizontal="center"/>
    </xf>
    <xf numFmtId="3" fontId="0" fillId="0" borderId="44" xfId="19" applyNumberFormat="1" applyFill="1" applyBorder="1" applyAlignment="1">
      <alignment horizontal="center"/>
    </xf>
    <xf numFmtId="3" fontId="0" fillId="0" borderId="78" xfId="19" applyNumberFormat="1" applyFill="1" applyBorder="1" applyAlignment="1">
      <alignment horizontal="center"/>
    </xf>
    <xf numFmtId="3" fontId="0" fillId="0" borderId="28" xfId="19" applyNumberFormat="1" applyFill="1" applyBorder="1" applyAlignment="1">
      <alignment horizontal="center"/>
    </xf>
    <xf numFmtId="3" fontId="2" fillId="0" borderId="41" xfId="19" applyNumberFormat="1" applyFont="1" applyFill="1" applyBorder="1" applyAlignment="1">
      <alignment horizontal="center"/>
    </xf>
    <xf numFmtId="3" fontId="1" fillId="0" borderId="72" xfId="19" applyNumberFormat="1" applyFont="1" applyFill="1" applyBorder="1" applyAlignment="1">
      <alignment horizontal="center"/>
    </xf>
    <xf numFmtId="3" fontId="2" fillId="0" borderId="75" xfId="19" applyNumberFormat="1" applyFont="1" applyFill="1" applyBorder="1" applyAlignment="1">
      <alignment horizontal="center"/>
    </xf>
    <xf numFmtId="3" fontId="2" fillId="0" borderId="71" xfId="19" applyNumberFormat="1" applyFont="1" applyFill="1" applyBorder="1" applyAlignment="1">
      <alignment horizontal="center"/>
    </xf>
    <xf numFmtId="3" fontId="2" fillId="0" borderId="38" xfId="19" applyNumberFormat="1" applyFont="1" applyFill="1" applyBorder="1" applyAlignment="1">
      <alignment horizontal="center"/>
    </xf>
    <xf numFmtId="3" fontId="2" fillId="0" borderId="62" xfId="19" applyNumberFormat="1" applyFont="1" applyFill="1" applyBorder="1" applyAlignment="1">
      <alignment horizontal="center"/>
    </xf>
    <xf numFmtId="3" fontId="1" fillId="0" borderId="62" xfId="19" applyNumberFormat="1" applyFont="1" applyFill="1" applyBorder="1" applyAlignment="1">
      <alignment horizontal="center"/>
    </xf>
    <xf numFmtId="3" fontId="0" fillId="0" borderId="40" xfId="19" applyNumberFormat="1" applyFont="1" applyFill="1" applyBorder="1" applyAlignment="1">
      <alignment horizontal="center"/>
    </xf>
    <xf numFmtId="3" fontId="0" fillId="0" borderId="37" xfId="19" applyNumberForma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3" fontId="2" fillId="0" borderId="32" xfId="19" applyNumberFormat="1" applyFont="1" applyFill="1" applyBorder="1" applyAlignment="1">
      <alignment horizontal="center"/>
    </xf>
    <xf numFmtId="3" fontId="22" fillId="0" borderId="41" xfId="0" applyNumberFormat="1" applyFont="1" applyBorder="1" applyAlignment="1">
      <alignment horizontal="center" wrapText="1"/>
    </xf>
    <xf numFmtId="3" fontId="22" fillId="0" borderId="62" xfId="0" applyNumberFormat="1" applyFont="1" applyBorder="1" applyAlignment="1">
      <alignment horizontal="center" wrapText="1"/>
    </xf>
    <xf numFmtId="3" fontId="22" fillId="0" borderId="38" xfId="0" applyNumberFormat="1" applyFont="1" applyBorder="1" applyAlignment="1">
      <alignment horizontal="center" wrapText="1"/>
    </xf>
    <xf numFmtId="3" fontId="25" fillId="0" borderId="75" xfId="19" applyNumberFormat="1" applyFont="1" applyFill="1" applyBorder="1" applyAlignment="1">
      <alignment horizontal="center"/>
    </xf>
    <xf numFmtId="3" fontId="22" fillId="0" borderId="32" xfId="0" applyNumberFormat="1" applyFont="1" applyBorder="1" applyAlignment="1">
      <alignment horizontal="center" wrapText="1"/>
    </xf>
    <xf numFmtId="3" fontId="22" fillId="0" borderId="42" xfId="0" applyNumberFormat="1" applyFont="1" applyBorder="1" applyAlignment="1">
      <alignment horizontal="center" wrapText="1"/>
    </xf>
    <xf numFmtId="3" fontId="22" fillId="0" borderId="47" xfId="0" applyNumberFormat="1" applyFont="1" applyBorder="1" applyAlignment="1">
      <alignment horizontal="center" wrapText="1"/>
    </xf>
    <xf numFmtId="3" fontId="22" fillId="0" borderId="25" xfId="0" applyNumberFormat="1" applyFont="1" applyBorder="1" applyAlignment="1">
      <alignment horizontal="center" wrapText="1"/>
    </xf>
    <xf numFmtId="3" fontId="22" fillId="0" borderId="33" xfId="0" applyNumberFormat="1" applyFont="1" applyBorder="1" applyAlignment="1">
      <alignment horizontal="center" wrapText="1"/>
    </xf>
    <xf numFmtId="3" fontId="22" fillId="0" borderId="20" xfId="0" applyNumberFormat="1" applyFont="1" applyBorder="1" applyAlignment="1">
      <alignment horizontal="center" wrapText="1"/>
    </xf>
    <xf numFmtId="3" fontId="22" fillId="0" borderId="13" xfId="0" applyNumberFormat="1" applyFont="1" applyBorder="1" applyAlignment="1">
      <alignment horizontal="center" wrapText="1"/>
    </xf>
    <xf numFmtId="3" fontId="22" fillId="0" borderId="17" xfId="0" applyNumberFormat="1" applyFont="1" applyBorder="1" applyAlignment="1">
      <alignment horizontal="center" wrapText="1"/>
    </xf>
    <xf numFmtId="3" fontId="22" fillId="0" borderId="9" xfId="0" applyNumberFormat="1" applyFont="1" applyBorder="1" applyAlignment="1">
      <alignment horizontal="center" wrapText="1"/>
    </xf>
    <xf numFmtId="3" fontId="22" fillId="0" borderId="77" xfId="0" applyNumberFormat="1" applyFont="1" applyBorder="1" applyAlignment="1">
      <alignment horizontal="center" wrapText="1"/>
    </xf>
    <xf numFmtId="3" fontId="22" fillId="0" borderId="67" xfId="0" applyNumberFormat="1" applyFont="1" applyBorder="1" applyAlignment="1">
      <alignment horizontal="center" wrapText="1"/>
    </xf>
    <xf numFmtId="3" fontId="22" fillId="0" borderId="20" xfId="0" applyNumberFormat="1" applyFont="1" applyFill="1" applyBorder="1" applyAlignment="1">
      <alignment horizontal="center" wrapText="1"/>
    </xf>
    <xf numFmtId="3" fontId="22" fillId="0" borderId="24" xfId="0" applyNumberFormat="1" applyFont="1" applyBorder="1" applyAlignment="1">
      <alignment horizontal="center" wrapText="1"/>
    </xf>
    <xf numFmtId="3" fontId="0" fillId="0" borderId="33" xfId="0" applyNumberFormat="1" applyFont="1" applyFill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3" fontId="22" fillId="0" borderId="67" xfId="0" applyNumberFormat="1" applyFont="1" applyFill="1" applyBorder="1" applyAlignment="1">
      <alignment horizontal="center"/>
    </xf>
    <xf numFmtId="3" fontId="22" fillId="0" borderId="67" xfId="0" applyNumberFormat="1" applyFont="1" applyFill="1" applyBorder="1" applyAlignment="1">
      <alignment horizontal="center" wrapText="1"/>
    </xf>
    <xf numFmtId="3" fontId="1" fillId="0" borderId="13" xfId="19" applyNumberFormat="1" applyFont="1" applyFill="1" applyBorder="1" applyAlignment="1">
      <alignment horizontal="center"/>
    </xf>
    <xf numFmtId="3" fontId="2" fillId="0" borderId="77" xfId="19" applyNumberFormat="1" applyFont="1" applyFill="1" applyBorder="1" applyAlignment="1">
      <alignment horizontal="center"/>
    </xf>
    <xf numFmtId="171" fontId="1" fillId="0" borderId="64" xfId="19" applyNumberFormat="1" applyFont="1" applyFill="1" applyBorder="1" applyAlignment="1">
      <alignment horizontal="center"/>
    </xf>
    <xf numFmtId="43" fontId="1" fillId="0" borderId="47" xfId="19" applyFont="1" applyFill="1" applyBorder="1" applyAlignment="1">
      <alignment/>
    </xf>
    <xf numFmtId="3" fontId="1" fillId="0" borderId="57" xfId="0" applyNumberFormat="1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horizontal="center"/>
    </xf>
    <xf numFmtId="3" fontId="2" fillId="0" borderId="26" xfId="19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53" xfId="19" applyFont="1" applyFill="1" applyBorder="1" applyAlignment="1">
      <alignment/>
    </xf>
    <xf numFmtId="14" fontId="1" fillId="0" borderId="3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1" fillId="0" borderId="38" xfId="19" applyNumberFormat="1" applyFont="1" applyFill="1" applyBorder="1" applyAlignment="1">
      <alignment horizontal="center"/>
    </xf>
    <xf numFmtId="3" fontId="1" fillId="0" borderId="41" xfId="19" applyNumberFormat="1" applyFont="1" applyFill="1" applyBorder="1" applyAlignment="1">
      <alignment horizontal="center"/>
    </xf>
    <xf numFmtId="3" fontId="0" fillId="0" borderId="2" xfId="19" applyNumberFormat="1" applyFill="1" applyBorder="1" applyAlignment="1">
      <alignment horizontal="center"/>
    </xf>
    <xf numFmtId="3" fontId="0" fillId="0" borderId="20" xfId="19" applyNumberFormat="1" applyFill="1" applyBorder="1" applyAlignment="1">
      <alignment horizontal="center"/>
    </xf>
    <xf numFmtId="3" fontId="0" fillId="0" borderId="17" xfId="19" applyNumberForma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workbookViewId="0" topLeftCell="A1">
      <selection activeCell="C16" sqref="C16"/>
    </sheetView>
  </sheetViews>
  <sheetFormatPr defaultColWidth="9.00390625" defaultRowHeight="12.75"/>
  <cols>
    <col min="2" max="2" width="26.375" style="0" customWidth="1"/>
    <col min="3" max="3" width="11.25390625" style="0" customWidth="1"/>
  </cols>
  <sheetData>
    <row r="2" spans="1:21" s="253" customFormat="1" ht="18" customHeight="1">
      <c r="A2" s="398" t="s">
        <v>179</v>
      </c>
      <c r="B2" s="250"/>
      <c r="C2" s="252"/>
      <c r="D2" s="252"/>
      <c r="E2" s="394"/>
      <c r="F2" s="314"/>
      <c r="G2" s="395"/>
      <c r="H2" s="314"/>
      <c r="I2" s="394" t="s">
        <v>164</v>
      </c>
      <c r="J2" s="314"/>
      <c r="K2" s="252"/>
      <c r="L2" s="252"/>
      <c r="M2" s="250"/>
      <c r="N2" s="252"/>
      <c r="O2" s="252"/>
      <c r="P2" s="250"/>
      <c r="Q2" s="250"/>
      <c r="R2" s="250"/>
      <c r="S2" s="252"/>
      <c r="T2" s="314"/>
      <c r="U2" s="349"/>
    </row>
    <row r="3" spans="1:21" s="253" customFormat="1" ht="30" customHeight="1">
      <c r="A3" s="250"/>
      <c r="B3" s="251"/>
      <c r="C3" s="252"/>
      <c r="D3" s="252"/>
      <c r="E3" s="250"/>
      <c r="F3" s="314"/>
      <c r="G3" s="341"/>
      <c r="H3" s="314"/>
      <c r="I3" s="341"/>
      <c r="J3" s="314"/>
      <c r="K3" s="252"/>
      <c r="L3" s="252"/>
      <c r="M3" s="250"/>
      <c r="N3" s="252"/>
      <c r="O3" s="252"/>
      <c r="P3" s="250"/>
      <c r="Q3" s="250"/>
      <c r="R3" s="250"/>
      <c r="S3" s="252"/>
      <c r="T3" s="314"/>
      <c r="U3" s="349"/>
    </row>
    <row r="4" spans="1:21" s="219" customFormat="1" ht="18.75" customHeight="1">
      <c r="A4" s="218"/>
      <c r="B4" s="220"/>
      <c r="C4" s="194"/>
      <c r="D4" s="194"/>
      <c r="E4" s="218"/>
      <c r="F4" s="315"/>
      <c r="G4" s="341"/>
      <c r="H4" s="315"/>
      <c r="I4" s="341"/>
      <c r="J4" s="315"/>
      <c r="K4" s="194"/>
      <c r="L4" s="194"/>
      <c r="M4" s="218"/>
      <c r="N4" s="194"/>
      <c r="O4" s="194"/>
      <c r="P4" s="218"/>
      <c r="Q4" s="218"/>
      <c r="R4" s="218"/>
      <c r="S4" s="194"/>
      <c r="T4" s="315"/>
      <c r="U4" s="350"/>
    </row>
    <row r="5" spans="1:21" s="219" customFormat="1" ht="12.75">
      <c r="A5" s="218"/>
      <c r="B5" s="393" t="s">
        <v>178</v>
      </c>
      <c r="C5" s="396">
        <v>3366.8</v>
      </c>
      <c r="D5" s="218"/>
      <c r="E5" s="196"/>
      <c r="F5" s="315"/>
      <c r="G5" s="341"/>
      <c r="H5" s="315"/>
      <c r="I5" s="341"/>
      <c r="J5" s="315"/>
      <c r="K5" s="194"/>
      <c r="L5" s="194"/>
      <c r="M5" s="218"/>
      <c r="N5" s="194"/>
      <c r="O5" s="194"/>
      <c r="P5" s="218"/>
      <c r="Q5" s="218"/>
      <c r="R5" s="218"/>
      <c r="S5" s="194"/>
      <c r="T5" s="315"/>
      <c r="U5" s="350"/>
    </row>
    <row r="6" spans="1:21" s="224" customFormat="1" ht="18" customHeight="1">
      <c r="A6" s="221"/>
      <c r="B6" s="393" t="s">
        <v>36</v>
      </c>
      <c r="C6" s="397">
        <v>55</v>
      </c>
      <c r="D6" s="223"/>
      <c r="E6" s="221"/>
      <c r="F6" s="316"/>
      <c r="G6" s="341"/>
      <c r="H6" s="316"/>
      <c r="I6" s="341"/>
      <c r="J6" s="316"/>
      <c r="K6" s="195"/>
      <c r="L6" s="195"/>
      <c r="M6" s="221"/>
      <c r="N6" s="195"/>
      <c r="O6" s="195"/>
      <c r="P6" s="221"/>
      <c r="Q6" s="221"/>
      <c r="R6" s="221"/>
      <c r="S6" s="195"/>
      <c r="T6" s="316"/>
      <c r="U6" s="351"/>
    </row>
    <row r="15" ht="35.25" customHeight="1">
      <c r="C15" s="399" t="s">
        <v>196</v>
      </c>
    </row>
    <row r="33" ht="12.75">
      <c r="B33" s="254"/>
    </row>
    <row r="34" ht="12.75">
      <c r="B34" s="255"/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workbookViewId="0" topLeftCell="A14">
      <selection activeCell="B16" sqref="B16"/>
    </sheetView>
  </sheetViews>
  <sheetFormatPr defaultColWidth="9.00390625" defaultRowHeight="12.75"/>
  <cols>
    <col min="1" max="1" width="3.25390625" style="247" customWidth="1"/>
    <col min="2" max="2" width="35.875" style="247" customWidth="1"/>
    <col min="3" max="3" width="26.375" style="193" hidden="1" customWidth="1"/>
    <col min="4" max="4" width="13.875" style="193" hidden="1" customWidth="1"/>
    <col min="5" max="5" width="17.625" style="247" hidden="1" customWidth="1"/>
    <col min="6" max="8" width="15.875" style="325" hidden="1" customWidth="1"/>
    <col min="9" max="11" width="15.75390625" style="344" hidden="1" customWidth="1"/>
    <col min="12" max="12" width="20.25390625" style="344" customWidth="1"/>
    <col min="13" max="13" width="17.125" style="322" customWidth="1"/>
    <col min="14" max="14" width="15.375" style="322" hidden="1" customWidth="1"/>
    <col min="15" max="15" width="17.375" style="249" customWidth="1"/>
    <col min="16" max="16" width="4.875" style="249" hidden="1" customWidth="1"/>
    <col min="17" max="17" width="12.75390625" style="247" hidden="1" customWidth="1"/>
    <col min="18" max="18" width="6.625" style="193" hidden="1" customWidth="1"/>
    <col min="19" max="19" width="3.25390625" style="193" hidden="1" customWidth="1"/>
    <col min="20" max="20" width="40.625" style="247" customWidth="1"/>
    <col min="21" max="21" width="24.00390625" style="247" hidden="1" customWidth="1"/>
    <col min="22" max="22" width="4.25390625" style="247" hidden="1" customWidth="1"/>
    <col min="23" max="23" width="14.25390625" style="193" hidden="1" customWidth="1"/>
    <col min="24" max="24" width="14.875" style="325" customWidth="1"/>
    <col min="25" max="25" width="17.25390625" style="361" hidden="1" customWidth="1"/>
    <col min="26" max="16384" width="9.125" style="247" customWidth="1"/>
  </cols>
  <sheetData>
    <row r="1" spans="1:25" s="224" customFormat="1" ht="13.5" thickBot="1">
      <c r="A1" s="221"/>
      <c r="B1" s="221"/>
      <c r="C1" s="222"/>
      <c r="D1" s="223"/>
      <c r="E1" s="221"/>
      <c r="F1" s="316"/>
      <c r="G1" s="316"/>
      <c r="H1" s="316"/>
      <c r="I1" s="341"/>
      <c r="J1" s="341"/>
      <c r="K1" s="341"/>
      <c r="L1" s="341"/>
      <c r="M1" s="316"/>
      <c r="N1" s="316"/>
      <c r="O1" s="195"/>
      <c r="P1" s="195"/>
      <c r="Q1" s="221"/>
      <c r="R1" s="195"/>
      <c r="S1" s="195"/>
      <c r="T1" s="221"/>
      <c r="U1" s="221"/>
      <c r="V1" s="221"/>
      <c r="W1" s="195"/>
      <c r="X1" s="316"/>
      <c r="Y1" s="351"/>
    </row>
    <row r="2" spans="1:25" s="226" customFormat="1" ht="21" customHeight="1">
      <c r="A2" s="267" t="s">
        <v>30</v>
      </c>
      <c r="B2" s="268" t="s">
        <v>1</v>
      </c>
      <c r="C2" s="269" t="s">
        <v>2</v>
      </c>
      <c r="D2" s="307" t="s">
        <v>2</v>
      </c>
      <c r="E2" s="376" t="s">
        <v>4</v>
      </c>
      <c r="F2" s="317" t="s">
        <v>169</v>
      </c>
      <c r="G2" s="501" t="s">
        <v>169</v>
      </c>
      <c r="H2" s="317" t="s">
        <v>169</v>
      </c>
      <c r="I2" s="400" t="s">
        <v>169</v>
      </c>
      <c r="J2" s="317" t="s">
        <v>155</v>
      </c>
      <c r="K2" s="400" t="s">
        <v>155</v>
      </c>
      <c r="L2" s="317" t="s">
        <v>155</v>
      </c>
      <c r="M2" s="317" t="s">
        <v>155</v>
      </c>
      <c r="N2" s="400" t="s">
        <v>170</v>
      </c>
      <c r="O2" s="430" t="s">
        <v>194</v>
      </c>
      <c r="P2" s="213"/>
      <c r="Q2" s="231"/>
      <c r="R2" s="200"/>
      <c r="S2" s="232"/>
      <c r="T2" s="271" t="s">
        <v>60</v>
      </c>
      <c r="U2" s="270" t="s">
        <v>61</v>
      </c>
      <c r="V2" s="270"/>
      <c r="W2" s="418" t="s">
        <v>62</v>
      </c>
      <c r="X2" s="420" t="s">
        <v>109</v>
      </c>
      <c r="Y2" s="317" t="s">
        <v>170</v>
      </c>
    </row>
    <row r="3" spans="1:25" s="226" customFormat="1" ht="21" customHeight="1">
      <c r="A3" s="263" t="s">
        <v>31</v>
      </c>
      <c r="B3" s="272"/>
      <c r="C3" s="273" t="s">
        <v>3</v>
      </c>
      <c r="D3" s="308" t="s">
        <v>3</v>
      </c>
      <c r="E3" s="377" t="s">
        <v>5</v>
      </c>
      <c r="F3" s="318" t="s">
        <v>34</v>
      </c>
      <c r="G3" s="494" t="s">
        <v>150</v>
      </c>
      <c r="H3" s="318" t="s">
        <v>150</v>
      </c>
      <c r="I3" s="401" t="s">
        <v>150</v>
      </c>
      <c r="J3" s="318" t="s">
        <v>150</v>
      </c>
      <c r="K3" s="401" t="s">
        <v>150</v>
      </c>
      <c r="L3" s="318" t="s">
        <v>150</v>
      </c>
      <c r="M3" s="318" t="s">
        <v>140</v>
      </c>
      <c r="N3" s="401" t="s">
        <v>150</v>
      </c>
      <c r="O3" s="318" t="s">
        <v>155</v>
      </c>
      <c r="P3" s="214"/>
      <c r="Q3" s="215"/>
      <c r="R3" s="202"/>
      <c r="S3" s="233"/>
      <c r="T3" s="274" t="s">
        <v>64</v>
      </c>
      <c r="U3" s="243" t="s">
        <v>65</v>
      </c>
      <c r="V3" s="243"/>
      <c r="W3" s="419" t="s">
        <v>66</v>
      </c>
      <c r="X3" s="421" t="s">
        <v>110</v>
      </c>
      <c r="Y3" s="352" t="s">
        <v>171</v>
      </c>
    </row>
    <row r="4" spans="1:25" s="226" customFormat="1" ht="12.75">
      <c r="A4" s="263"/>
      <c r="B4" s="272"/>
      <c r="C4" s="275"/>
      <c r="D4" s="309"/>
      <c r="E4" s="377"/>
      <c r="F4" s="318" t="s">
        <v>40</v>
      </c>
      <c r="G4" s="494" t="s">
        <v>201</v>
      </c>
      <c r="H4" s="318" t="s">
        <v>202</v>
      </c>
      <c r="I4" s="428" t="s">
        <v>190</v>
      </c>
      <c r="J4" s="318" t="s">
        <v>201</v>
      </c>
      <c r="K4" s="401" t="s">
        <v>202</v>
      </c>
      <c r="L4" s="421" t="s">
        <v>190</v>
      </c>
      <c r="M4" s="427"/>
      <c r="N4" s="428"/>
      <c r="O4" s="421" t="s">
        <v>190</v>
      </c>
      <c r="P4" s="214"/>
      <c r="Q4" s="215"/>
      <c r="R4" s="202"/>
      <c r="S4" s="233"/>
      <c r="T4" s="234" t="s">
        <v>125</v>
      </c>
      <c r="U4" s="203"/>
      <c r="V4" s="203"/>
      <c r="W4" s="419" t="s">
        <v>74</v>
      </c>
      <c r="X4" s="421" t="s">
        <v>111</v>
      </c>
      <c r="Y4" s="353"/>
    </row>
    <row r="5" spans="1:25" s="226" customFormat="1" ht="13.5" thickBot="1">
      <c r="A5" s="276"/>
      <c r="B5" s="266"/>
      <c r="C5" s="227"/>
      <c r="D5" s="310"/>
      <c r="E5" s="372"/>
      <c r="F5" s="342" t="s">
        <v>123</v>
      </c>
      <c r="G5" s="428" t="s">
        <v>190</v>
      </c>
      <c r="H5" s="421" t="s">
        <v>190</v>
      </c>
      <c r="I5" s="457"/>
      <c r="J5" s="421" t="s">
        <v>190</v>
      </c>
      <c r="K5" s="428" t="s">
        <v>190</v>
      </c>
      <c r="L5" s="342"/>
      <c r="M5" s="319"/>
      <c r="N5" s="429"/>
      <c r="O5" s="444"/>
      <c r="P5" s="211"/>
      <c r="Q5" s="228"/>
      <c r="R5" s="204"/>
      <c r="S5" s="229"/>
      <c r="T5" s="531"/>
      <c r="U5" s="532"/>
      <c r="V5" s="532"/>
      <c r="W5" s="533" t="s">
        <v>34</v>
      </c>
      <c r="X5" s="530" t="s">
        <v>191</v>
      </c>
      <c r="Y5" s="354"/>
    </row>
    <row r="6" spans="1:25" s="226" customFormat="1" ht="18" customHeight="1">
      <c r="A6" s="267">
        <v>1</v>
      </c>
      <c r="B6" s="197" t="s">
        <v>22</v>
      </c>
      <c r="C6" s="405"/>
      <c r="D6" s="406"/>
      <c r="E6" s="378"/>
      <c r="F6" s="491"/>
      <c r="G6" s="491"/>
      <c r="H6" s="364"/>
      <c r="I6" s="460"/>
      <c r="J6" s="480"/>
      <c r="K6" s="460"/>
      <c r="L6" s="347"/>
      <c r="M6" s="333"/>
      <c r="N6" s="431"/>
      <c r="O6" s="436"/>
      <c r="P6" s="278"/>
      <c r="Q6" s="280"/>
      <c r="R6" s="279"/>
      <c r="S6" s="281"/>
      <c r="T6" s="207"/>
      <c r="U6" s="208"/>
      <c r="V6" s="208"/>
      <c r="W6" s="326"/>
      <c r="X6" s="453"/>
      <c r="Y6" s="528"/>
    </row>
    <row r="7" spans="1:25" s="226" customFormat="1" ht="18" customHeight="1" thickBot="1">
      <c r="A7" s="425"/>
      <c r="B7" s="199" t="s">
        <v>23</v>
      </c>
      <c r="C7" s="412" t="s">
        <v>180</v>
      </c>
      <c r="D7" s="310">
        <v>8.02</v>
      </c>
      <c r="E7" s="372" t="s">
        <v>92</v>
      </c>
      <c r="F7" s="472">
        <f>I7/7</f>
        <v>49610.18428571429</v>
      </c>
      <c r="G7" s="502">
        <v>333768.53</v>
      </c>
      <c r="H7" s="507">
        <v>13502.76</v>
      </c>
      <c r="I7" s="511">
        <f>G7+H7</f>
        <v>347271.29000000004</v>
      </c>
      <c r="J7" s="507">
        <v>324985.44</v>
      </c>
      <c r="K7" s="511">
        <v>5017.06</v>
      </c>
      <c r="L7" s="416">
        <v>330002.5</v>
      </c>
      <c r="M7" s="483">
        <v>32501.04</v>
      </c>
      <c r="N7" s="402">
        <v>17268.79</v>
      </c>
      <c r="O7" s="440">
        <f>L7+M7</f>
        <v>362503.54</v>
      </c>
      <c r="P7" s="297"/>
      <c r="Q7" s="299"/>
      <c r="R7" s="298"/>
      <c r="S7" s="300"/>
      <c r="T7" s="258" t="s">
        <v>200</v>
      </c>
      <c r="U7" s="259" t="s">
        <v>158</v>
      </c>
      <c r="V7" s="259"/>
      <c r="W7" s="300"/>
      <c r="X7" s="319">
        <v>379772.33</v>
      </c>
      <c r="Y7" s="357">
        <f>X7-L7</f>
        <v>49769.830000000016</v>
      </c>
    </row>
    <row r="8" spans="1:25" s="226" customFormat="1" ht="18" customHeight="1" hidden="1" thickBot="1">
      <c r="A8" s="262"/>
      <c r="B8" s="260" t="s">
        <v>156</v>
      </c>
      <c r="C8" s="423" t="s">
        <v>183</v>
      </c>
      <c r="D8" s="424"/>
      <c r="E8" s="373" t="s">
        <v>92</v>
      </c>
      <c r="F8" s="473">
        <f>I8/7</f>
        <v>0</v>
      </c>
      <c r="G8" s="482"/>
      <c r="H8" s="392"/>
      <c r="I8" s="512">
        <f aca="true" t="shared" si="0" ref="I8:I21">G8+H8</f>
        <v>0</v>
      </c>
      <c r="J8" s="392"/>
      <c r="K8" s="521"/>
      <c r="L8" s="404">
        <v>0</v>
      </c>
      <c r="M8" s="484"/>
      <c r="N8" s="431">
        <v>0</v>
      </c>
      <c r="O8" s="440">
        <v>0</v>
      </c>
      <c r="P8" s="293"/>
      <c r="Q8" s="295"/>
      <c r="R8" s="294"/>
      <c r="S8" s="296"/>
      <c r="T8" s="256" t="s">
        <v>76</v>
      </c>
      <c r="U8" s="257" t="s">
        <v>158</v>
      </c>
      <c r="V8" s="257"/>
      <c r="W8" s="296"/>
      <c r="X8" s="426">
        <v>0</v>
      </c>
      <c r="Y8" s="356">
        <f aca="true" t="shared" si="1" ref="Y8:Y21">X8-L8</f>
        <v>0</v>
      </c>
    </row>
    <row r="9" spans="1:25" s="226" customFormat="1" ht="18" customHeight="1" hidden="1">
      <c r="A9" s="263"/>
      <c r="B9" s="198" t="s">
        <v>157</v>
      </c>
      <c r="C9" s="201" t="s">
        <v>184</v>
      </c>
      <c r="D9" s="233"/>
      <c r="E9" s="377" t="s">
        <v>92</v>
      </c>
      <c r="F9" s="474">
        <f>I9/7</f>
        <v>0</v>
      </c>
      <c r="G9" s="478"/>
      <c r="H9" s="384"/>
      <c r="I9" s="513">
        <f t="shared" si="0"/>
        <v>0</v>
      </c>
      <c r="J9" s="384"/>
      <c r="K9" s="447"/>
      <c r="L9" s="403">
        <v>0</v>
      </c>
      <c r="M9" s="479">
        <v>6646.64</v>
      </c>
      <c r="N9" s="432">
        <v>0</v>
      </c>
      <c r="O9" s="437">
        <v>6646.64</v>
      </c>
      <c r="P9" s="302"/>
      <c r="Q9" s="289"/>
      <c r="R9" s="288"/>
      <c r="S9" s="303"/>
      <c r="T9" s="205" t="s">
        <v>162</v>
      </c>
      <c r="U9" s="210" t="s">
        <v>166</v>
      </c>
      <c r="V9" s="210"/>
      <c r="W9" s="303"/>
      <c r="X9" s="417">
        <v>129527</v>
      </c>
      <c r="Y9" s="356">
        <f t="shared" si="1"/>
        <v>129527</v>
      </c>
    </row>
    <row r="10" spans="1:25" s="226" customFormat="1" ht="18" customHeight="1" hidden="1" thickBot="1">
      <c r="A10" s="264"/>
      <c r="B10" s="199" t="s">
        <v>168</v>
      </c>
      <c r="C10" s="330" t="s">
        <v>172</v>
      </c>
      <c r="D10" s="229"/>
      <c r="E10" s="372" t="s">
        <v>92</v>
      </c>
      <c r="F10" s="472">
        <f>I10/7</f>
        <v>0</v>
      </c>
      <c r="G10" s="474"/>
      <c r="H10" s="383"/>
      <c r="I10" s="514">
        <f t="shared" si="0"/>
        <v>0</v>
      </c>
      <c r="J10" s="383"/>
      <c r="K10" s="458"/>
      <c r="L10" s="409">
        <v>0</v>
      </c>
      <c r="M10" s="485"/>
      <c r="N10" s="432">
        <v>0</v>
      </c>
      <c r="O10" s="437">
        <v>0</v>
      </c>
      <c r="P10" s="283"/>
      <c r="Q10" s="285"/>
      <c r="R10" s="284"/>
      <c r="S10" s="277"/>
      <c r="T10" s="205" t="s">
        <v>76</v>
      </c>
      <c r="U10" s="206" t="s">
        <v>158</v>
      </c>
      <c r="V10" s="206"/>
      <c r="W10" s="277"/>
      <c r="X10" s="366">
        <v>0</v>
      </c>
      <c r="Y10" s="354">
        <f t="shared" si="1"/>
        <v>0</v>
      </c>
    </row>
    <row r="11" spans="1:25" s="226" customFormat="1" ht="18" customHeight="1" thickBot="1">
      <c r="A11" s="265">
        <v>2</v>
      </c>
      <c r="B11" s="464" t="s">
        <v>153</v>
      </c>
      <c r="C11" s="465" t="s">
        <v>173</v>
      </c>
      <c r="D11" s="467"/>
      <c r="E11" s="414" t="s">
        <v>92</v>
      </c>
      <c r="F11" s="475">
        <f>I11/7</f>
        <v>4243.434285714286</v>
      </c>
      <c r="G11" s="503">
        <v>28549.04</v>
      </c>
      <c r="H11" s="508">
        <v>1155</v>
      </c>
      <c r="I11" s="515">
        <f t="shared" si="0"/>
        <v>29704.04</v>
      </c>
      <c r="J11" s="508">
        <v>27798.96</v>
      </c>
      <c r="K11" s="515">
        <v>429.09</v>
      </c>
      <c r="L11" s="408">
        <v>28228.05</v>
      </c>
      <c r="M11" s="365"/>
      <c r="N11" s="435">
        <v>1475.99</v>
      </c>
      <c r="O11" s="440">
        <f>L11+M11</f>
        <v>28228.05</v>
      </c>
      <c r="P11" s="304"/>
      <c r="Q11" s="291"/>
      <c r="R11" s="290"/>
      <c r="S11" s="305"/>
      <c r="T11" s="306" t="s">
        <v>200</v>
      </c>
      <c r="U11" s="456" t="s">
        <v>158</v>
      </c>
      <c r="V11" s="292"/>
      <c r="W11" s="305"/>
      <c r="X11" s="319">
        <v>29704.04</v>
      </c>
      <c r="Y11" s="529">
        <f t="shared" si="1"/>
        <v>1475.9900000000016</v>
      </c>
    </row>
    <row r="12" spans="1:25" s="226" customFormat="1" ht="18" customHeight="1">
      <c r="A12" s="262">
        <v>3</v>
      </c>
      <c r="B12" s="197" t="s">
        <v>24</v>
      </c>
      <c r="C12" s="331"/>
      <c r="D12" s="332"/>
      <c r="E12" s="371"/>
      <c r="F12" s="476"/>
      <c r="G12" s="476"/>
      <c r="H12" s="347"/>
      <c r="I12" s="516"/>
      <c r="J12" s="347"/>
      <c r="K12" s="522"/>
      <c r="L12" s="410"/>
      <c r="M12" s="486"/>
      <c r="N12" s="407"/>
      <c r="O12" s="436"/>
      <c r="P12" s="293"/>
      <c r="Q12" s="295"/>
      <c r="R12" s="294"/>
      <c r="S12" s="296"/>
      <c r="T12" s="207"/>
      <c r="U12" s="208"/>
      <c r="V12" s="208"/>
      <c r="W12" s="326"/>
      <c r="X12" s="347"/>
      <c r="Y12" s="356"/>
    </row>
    <row r="13" spans="1:25" s="226" customFormat="1" ht="18" customHeight="1" thickBot="1">
      <c r="A13" s="276"/>
      <c r="B13" s="199" t="s">
        <v>25</v>
      </c>
      <c r="C13" s="330" t="s">
        <v>174</v>
      </c>
      <c r="D13" s="310">
        <v>4.96</v>
      </c>
      <c r="E13" s="372" t="s">
        <v>92</v>
      </c>
      <c r="F13" s="472">
        <f>I13/7</f>
        <v>26612.34</v>
      </c>
      <c r="G13" s="502">
        <v>179043.18</v>
      </c>
      <c r="H13" s="507">
        <v>7243.2</v>
      </c>
      <c r="I13" s="511">
        <f t="shared" si="0"/>
        <v>186286.38</v>
      </c>
      <c r="J13" s="507">
        <v>174339.23</v>
      </c>
      <c r="K13" s="511">
        <v>2691.27</v>
      </c>
      <c r="L13" s="416">
        <v>177030.5</v>
      </c>
      <c r="M13" s="487">
        <v>17434.56</v>
      </c>
      <c r="N13" s="402">
        <v>9255.88</v>
      </c>
      <c r="O13" s="440">
        <f>L13+M13</f>
        <v>194465.06</v>
      </c>
      <c r="P13" s="297"/>
      <c r="Q13" s="299"/>
      <c r="R13" s="298"/>
      <c r="S13" s="300"/>
      <c r="T13" s="258" t="s">
        <v>200</v>
      </c>
      <c r="U13" s="259" t="s">
        <v>158</v>
      </c>
      <c r="V13" s="301"/>
      <c r="W13" s="300"/>
      <c r="X13" s="319">
        <v>203720.94</v>
      </c>
      <c r="Y13" s="354">
        <f t="shared" si="1"/>
        <v>26690.440000000002</v>
      </c>
    </row>
    <row r="14" spans="1:25" s="226" customFormat="1" ht="18" customHeight="1" thickBot="1">
      <c r="A14" s="463">
        <v>4</v>
      </c>
      <c r="B14" s="464" t="s">
        <v>197</v>
      </c>
      <c r="C14" s="465"/>
      <c r="D14" s="311"/>
      <c r="E14" s="414"/>
      <c r="F14" s="473"/>
      <c r="G14" s="526">
        <f>800*9+450*12</f>
        <v>12600</v>
      </c>
      <c r="H14" s="392"/>
      <c r="I14" s="526">
        <f>800*9+450*12</f>
        <v>12600</v>
      </c>
      <c r="J14" s="518"/>
      <c r="K14" s="512"/>
      <c r="L14" s="526"/>
      <c r="M14" s="488"/>
      <c r="N14" s="431">
        <v>12600</v>
      </c>
      <c r="O14" s="526">
        <v>12600</v>
      </c>
      <c r="P14" s="283"/>
      <c r="Q14" s="285"/>
      <c r="R14" s="284"/>
      <c r="S14" s="277"/>
      <c r="T14" s="209" t="s">
        <v>200</v>
      </c>
      <c r="U14" s="282"/>
      <c r="V14" s="534"/>
      <c r="W14" s="346"/>
      <c r="X14" s="453">
        <v>12600</v>
      </c>
      <c r="Y14" s="466"/>
    </row>
    <row r="15" spans="1:25" s="226" customFormat="1" ht="18" customHeight="1">
      <c r="A15" s="468">
        <v>5</v>
      </c>
      <c r="B15" s="469" t="s">
        <v>151</v>
      </c>
      <c r="C15" s="470" t="s">
        <v>175</v>
      </c>
      <c r="D15" s="202">
        <v>1.29</v>
      </c>
      <c r="E15" s="203" t="s">
        <v>92</v>
      </c>
      <c r="F15" s="477">
        <f>I15/7</f>
        <v>6757.88</v>
      </c>
      <c r="G15" s="504">
        <v>45465.68</v>
      </c>
      <c r="H15" s="509">
        <v>1839.48</v>
      </c>
      <c r="I15" s="513">
        <f t="shared" si="0"/>
        <v>47305.16</v>
      </c>
      <c r="J15" s="509">
        <v>44271.17</v>
      </c>
      <c r="K15" s="513">
        <v>683.47</v>
      </c>
      <c r="L15" s="403">
        <v>44954.64</v>
      </c>
      <c r="M15" s="489">
        <v>4427.28</v>
      </c>
      <c r="N15" s="455">
        <v>2350.52</v>
      </c>
      <c r="O15" s="440">
        <f>L15+M15</f>
        <v>49381.92</v>
      </c>
      <c r="P15" s="302"/>
      <c r="Q15" s="289"/>
      <c r="R15" s="288"/>
      <c r="S15" s="303"/>
      <c r="T15" s="209" t="s">
        <v>200</v>
      </c>
      <c r="U15" s="257" t="s">
        <v>158</v>
      </c>
      <c r="V15" s="210"/>
      <c r="W15" s="303"/>
      <c r="X15" s="427">
        <v>51732.44</v>
      </c>
      <c r="Y15" s="356">
        <f t="shared" si="1"/>
        <v>6777.800000000003</v>
      </c>
    </row>
    <row r="16" spans="1:25" s="226" customFormat="1" ht="18" customHeight="1">
      <c r="A16" s="263">
        <v>6</v>
      </c>
      <c r="B16" s="198" t="s">
        <v>79</v>
      </c>
      <c r="C16" s="201" t="s">
        <v>176</v>
      </c>
      <c r="D16" s="309">
        <v>1.93</v>
      </c>
      <c r="E16" s="377" t="s">
        <v>92</v>
      </c>
      <c r="F16" s="474">
        <f>I16/7</f>
        <v>18273.804285714283</v>
      </c>
      <c r="G16" s="504">
        <v>122113.43</v>
      </c>
      <c r="H16" s="509">
        <v>5803.2</v>
      </c>
      <c r="I16" s="513">
        <f t="shared" si="0"/>
        <v>127916.62999999999</v>
      </c>
      <c r="J16" s="509">
        <v>119369.09</v>
      </c>
      <c r="K16" s="513">
        <v>2156.24</v>
      </c>
      <c r="L16" s="403">
        <v>121525.33</v>
      </c>
      <c r="M16" s="389"/>
      <c r="N16" s="432">
        <v>6391.299999999988</v>
      </c>
      <c r="O16" s="440">
        <f>L16+M16</f>
        <v>121525.33</v>
      </c>
      <c r="P16" s="302"/>
      <c r="Q16" s="289"/>
      <c r="R16" s="288"/>
      <c r="S16" s="303"/>
      <c r="T16" s="209" t="s">
        <v>101</v>
      </c>
      <c r="U16" s="210"/>
      <c r="V16" s="210"/>
      <c r="W16" s="303">
        <v>7964.12</v>
      </c>
      <c r="X16" s="426">
        <v>95568</v>
      </c>
      <c r="Y16" s="353">
        <f t="shared" si="1"/>
        <v>-25957.33</v>
      </c>
    </row>
    <row r="17" spans="1:25" s="226" customFormat="1" ht="18" customHeight="1">
      <c r="A17" s="263"/>
      <c r="B17" s="198" t="s">
        <v>192</v>
      </c>
      <c r="C17" s="201"/>
      <c r="D17" s="309"/>
      <c r="E17" s="377"/>
      <c r="F17" s="478"/>
      <c r="G17" s="478"/>
      <c r="H17" s="384"/>
      <c r="I17" s="513"/>
      <c r="J17" s="384"/>
      <c r="K17" s="447"/>
      <c r="L17" s="403"/>
      <c r="M17" s="389"/>
      <c r="N17" s="386"/>
      <c r="O17" s="437"/>
      <c r="P17" s="302"/>
      <c r="Q17" s="289"/>
      <c r="R17" s="288"/>
      <c r="S17" s="303"/>
      <c r="T17" s="209" t="s">
        <v>193</v>
      </c>
      <c r="U17" s="210"/>
      <c r="V17" s="210"/>
      <c r="W17" s="303"/>
      <c r="X17" s="367">
        <v>25957.33</v>
      </c>
      <c r="Y17" s="358"/>
    </row>
    <row r="18" spans="1:25" s="226" customFormat="1" ht="18" customHeight="1">
      <c r="A18" s="263">
        <v>7</v>
      </c>
      <c r="B18" s="198" t="s">
        <v>80</v>
      </c>
      <c r="C18" s="201" t="s">
        <v>181</v>
      </c>
      <c r="D18" s="309">
        <v>0.46</v>
      </c>
      <c r="E18" s="377" t="s">
        <v>92</v>
      </c>
      <c r="F18" s="474">
        <f>I18/7</f>
        <v>2739.712857142857</v>
      </c>
      <c r="G18" s="504">
        <v>18422.23</v>
      </c>
      <c r="H18" s="509">
        <v>755.76</v>
      </c>
      <c r="I18" s="513">
        <f t="shared" si="0"/>
        <v>19177.989999999998</v>
      </c>
      <c r="J18" s="509">
        <v>17929.52</v>
      </c>
      <c r="K18" s="513">
        <v>280.77</v>
      </c>
      <c r="L18" s="403">
        <v>18210.29</v>
      </c>
      <c r="M18" s="389"/>
      <c r="N18" s="432">
        <v>967.6999999999971</v>
      </c>
      <c r="O18" s="440">
        <f>L18+M18</f>
        <v>18210.29</v>
      </c>
      <c r="P18" s="302"/>
      <c r="Q18" s="289"/>
      <c r="R18" s="288"/>
      <c r="S18" s="303"/>
      <c r="T18" s="209" t="s">
        <v>154</v>
      </c>
      <c r="U18" s="210" t="s">
        <v>165</v>
      </c>
      <c r="V18" s="210"/>
      <c r="W18" s="303"/>
      <c r="X18" s="368">
        <v>18210.29</v>
      </c>
      <c r="Y18" s="353">
        <f t="shared" si="1"/>
        <v>0</v>
      </c>
    </row>
    <row r="19" spans="1:25" s="226" customFormat="1" ht="18" customHeight="1">
      <c r="A19" s="263">
        <v>8</v>
      </c>
      <c r="B19" s="230" t="s">
        <v>159</v>
      </c>
      <c r="C19" s="235" t="s">
        <v>182</v>
      </c>
      <c r="D19" s="312"/>
      <c r="E19" s="377" t="s">
        <v>92</v>
      </c>
      <c r="F19" s="474">
        <f>I19/7</f>
        <v>2933.674285714286</v>
      </c>
      <c r="G19" s="504">
        <v>19737.24</v>
      </c>
      <c r="H19" s="509">
        <v>798.48</v>
      </c>
      <c r="I19" s="513">
        <f t="shared" si="0"/>
        <v>20535.72</v>
      </c>
      <c r="J19" s="509">
        <v>19217.59</v>
      </c>
      <c r="K19" s="513">
        <v>296.63</v>
      </c>
      <c r="L19" s="403">
        <v>19514.22</v>
      </c>
      <c r="M19" s="389"/>
      <c r="N19" s="432">
        <v>1021.5</v>
      </c>
      <c r="O19" s="440">
        <f>L19+M19</f>
        <v>19514.22</v>
      </c>
      <c r="P19" s="283"/>
      <c r="Q19" s="285"/>
      <c r="R19" s="284"/>
      <c r="S19" s="277"/>
      <c r="T19" s="205" t="s">
        <v>160</v>
      </c>
      <c r="U19" s="210" t="s">
        <v>161</v>
      </c>
      <c r="V19" s="206"/>
      <c r="W19" s="277"/>
      <c r="X19" s="368">
        <v>20535.72</v>
      </c>
      <c r="Y19" s="353">
        <f t="shared" si="1"/>
        <v>1021.5</v>
      </c>
    </row>
    <row r="20" spans="1:25" s="226" customFormat="1" ht="18" customHeight="1">
      <c r="A20" s="263"/>
      <c r="B20" s="230" t="s">
        <v>198</v>
      </c>
      <c r="C20" s="235"/>
      <c r="D20" s="312"/>
      <c r="E20" s="379"/>
      <c r="F20" s="474"/>
      <c r="G20" s="504">
        <v>11758.76</v>
      </c>
      <c r="H20" s="384"/>
      <c r="I20" s="513">
        <f t="shared" si="0"/>
        <v>11758.76</v>
      </c>
      <c r="J20" s="509">
        <v>9639.44</v>
      </c>
      <c r="K20" s="513"/>
      <c r="L20" s="403">
        <v>9639.44</v>
      </c>
      <c r="M20" s="320"/>
      <c r="N20" s="432">
        <v>2119.32</v>
      </c>
      <c r="O20" s="440">
        <f>L20+M20</f>
        <v>9639.44</v>
      </c>
      <c r="P20" s="283"/>
      <c r="Q20" s="285"/>
      <c r="R20" s="284"/>
      <c r="S20" s="277"/>
      <c r="T20" s="205" t="s">
        <v>199</v>
      </c>
      <c r="U20" s="210"/>
      <c r="V20" s="206"/>
      <c r="W20" s="277"/>
      <c r="X20" s="368">
        <v>9639.44</v>
      </c>
      <c r="Y20" s="353"/>
    </row>
    <row r="21" spans="1:25" s="226" customFormat="1" ht="18" customHeight="1">
      <c r="A21" s="263">
        <v>9</v>
      </c>
      <c r="B21" s="230" t="s">
        <v>81</v>
      </c>
      <c r="C21" s="236" t="s">
        <v>177</v>
      </c>
      <c r="D21" s="312">
        <v>1.18</v>
      </c>
      <c r="E21" s="379" t="s">
        <v>92</v>
      </c>
      <c r="F21" s="474">
        <f>I21/7</f>
        <v>6181.581428571429</v>
      </c>
      <c r="G21" s="504">
        <v>41588.55</v>
      </c>
      <c r="H21" s="509">
        <v>1682.52</v>
      </c>
      <c r="I21" s="513">
        <f t="shared" si="0"/>
        <v>43271.07</v>
      </c>
      <c r="J21" s="509">
        <v>40495.91</v>
      </c>
      <c r="K21" s="513">
        <v>625.12</v>
      </c>
      <c r="L21" s="403">
        <v>41121.03</v>
      </c>
      <c r="M21" s="483">
        <v>4049.76</v>
      </c>
      <c r="N21" s="432">
        <v>2150.0399999999936</v>
      </c>
      <c r="O21" s="440">
        <f>L21+M21</f>
        <v>45170.79</v>
      </c>
      <c r="P21" s="283"/>
      <c r="Q21" s="285"/>
      <c r="R21" s="284"/>
      <c r="S21" s="277"/>
      <c r="T21" s="209" t="s">
        <v>200</v>
      </c>
      <c r="U21" s="210" t="s">
        <v>158</v>
      </c>
      <c r="V21" s="206"/>
      <c r="W21" s="277">
        <v>1420</v>
      </c>
      <c r="X21" s="427">
        <v>47320.83</v>
      </c>
      <c r="Y21" s="353">
        <f t="shared" si="1"/>
        <v>6199.800000000003</v>
      </c>
    </row>
    <row r="22" spans="1:25" s="226" customFormat="1" ht="18" customHeight="1">
      <c r="A22" s="263"/>
      <c r="B22" s="212" t="s">
        <v>203</v>
      </c>
      <c r="C22" s="237"/>
      <c r="D22" s="312"/>
      <c r="E22" s="379"/>
      <c r="F22" s="478"/>
      <c r="G22" s="478"/>
      <c r="H22" s="384"/>
      <c r="I22" s="447"/>
      <c r="J22" s="384"/>
      <c r="K22" s="447"/>
      <c r="L22" s="392"/>
      <c r="M22" s="497"/>
      <c r="N22" s="386"/>
      <c r="O22" s="440"/>
      <c r="P22" s="283"/>
      <c r="Q22" s="285"/>
      <c r="R22" s="284"/>
      <c r="S22" s="277"/>
      <c r="T22" s="205"/>
      <c r="U22" s="206"/>
      <c r="V22" s="206"/>
      <c r="W22" s="277"/>
      <c r="X22" s="368"/>
      <c r="Y22" s="353"/>
    </row>
    <row r="23" spans="1:25" s="226" customFormat="1" ht="18" customHeight="1" thickBot="1">
      <c r="A23" s="264"/>
      <c r="B23" s="411"/>
      <c r="C23" s="412"/>
      <c r="D23" s="310"/>
      <c r="E23" s="372"/>
      <c r="F23" s="472"/>
      <c r="G23" s="472"/>
      <c r="H23" s="375"/>
      <c r="I23" s="517"/>
      <c r="J23" s="375"/>
      <c r="K23" s="517"/>
      <c r="L23" s="375"/>
      <c r="M23" s="485"/>
      <c r="N23" s="432"/>
      <c r="O23" s="438"/>
      <c r="P23" s="283"/>
      <c r="Q23" s="285"/>
      <c r="R23" s="284"/>
      <c r="S23" s="277"/>
      <c r="T23" s="258"/>
      <c r="U23" s="259"/>
      <c r="V23" s="259"/>
      <c r="W23" s="300"/>
      <c r="X23" s="369"/>
      <c r="Y23" s="354"/>
    </row>
    <row r="24" spans="1:25" s="226" customFormat="1" ht="18" customHeight="1" thickBot="1">
      <c r="A24" s="265"/>
      <c r="B24" s="413" t="s">
        <v>147</v>
      </c>
      <c r="C24" s="225"/>
      <c r="D24" s="311"/>
      <c r="E24" s="414"/>
      <c r="F24" s="492">
        <f aca="true" t="shared" si="2" ref="F24:O24">SUM(F11:F22)+F7</f>
        <v>117352.61142857143</v>
      </c>
      <c r="G24" s="505">
        <f t="shared" si="2"/>
        <v>813046.64</v>
      </c>
      <c r="H24" s="415">
        <f t="shared" si="2"/>
        <v>32780.4</v>
      </c>
      <c r="I24" s="459">
        <f t="shared" si="2"/>
        <v>845827.04</v>
      </c>
      <c r="J24" s="415">
        <f t="shared" si="2"/>
        <v>778046.3500000001</v>
      </c>
      <c r="K24" s="459">
        <f t="shared" si="2"/>
        <v>12179.650000000001</v>
      </c>
      <c r="L24" s="415">
        <f t="shared" si="2"/>
        <v>790226</v>
      </c>
      <c r="M24" s="348">
        <f>SUM(M11:M22)+M7</f>
        <v>58412.64</v>
      </c>
      <c r="N24" s="434">
        <f t="shared" si="2"/>
        <v>55601.03999999998</v>
      </c>
      <c r="O24" s="345">
        <f t="shared" si="2"/>
        <v>861238.6399999999</v>
      </c>
      <c r="P24" s="327"/>
      <c r="Q24" s="291"/>
      <c r="R24" s="328"/>
      <c r="S24" s="329"/>
      <c r="T24" s="306"/>
      <c r="U24" s="292"/>
      <c r="V24" s="292"/>
      <c r="W24" s="305"/>
      <c r="X24" s="345">
        <f>SUM(X11:X22)+X7</f>
        <v>894761.3600000001</v>
      </c>
      <c r="Y24" s="391">
        <f>SUM(Y11:Y22)+Y7</f>
        <v>65978.03000000003</v>
      </c>
    </row>
    <row r="25" spans="1:26" s="226" customFormat="1" ht="18" customHeight="1">
      <c r="A25" s="267">
        <v>10</v>
      </c>
      <c r="B25" s="197" t="s">
        <v>84</v>
      </c>
      <c r="C25" s="331" t="s">
        <v>186</v>
      </c>
      <c r="D25" s="332" t="s">
        <v>119</v>
      </c>
      <c r="E25" s="371" t="s">
        <v>122</v>
      </c>
      <c r="F25" s="481">
        <f>I25/7</f>
        <v>23279.012857142858</v>
      </c>
      <c r="G25" s="506">
        <v>149968.09</v>
      </c>
      <c r="H25" s="374">
        <v>12985</v>
      </c>
      <c r="I25" s="516">
        <f>G25+H25</f>
        <v>162953.09</v>
      </c>
      <c r="J25" s="519">
        <v>142478.75</v>
      </c>
      <c r="K25" s="523">
        <v>4463</v>
      </c>
      <c r="L25" s="410">
        <v>146941.75</v>
      </c>
      <c r="M25" s="498">
        <v>12146</v>
      </c>
      <c r="N25" s="435">
        <f>I25-L25</f>
        <v>16011.339999999997</v>
      </c>
      <c r="O25" s="436">
        <f>L25+M25</f>
        <v>159087.75</v>
      </c>
      <c r="P25" s="334"/>
      <c r="Q25" s="287"/>
      <c r="R25" s="286"/>
      <c r="S25" s="326"/>
      <c r="T25" s="207" t="s">
        <v>102</v>
      </c>
      <c r="U25" s="208"/>
      <c r="V25" s="208"/>
      <c r="W25" s="326"/>
      <c r="X25" s="426">
        <v>170185</v>
      </c>
      <c r="Y25" s="356">
        <f>X25-L25</f>
        <v>23243.25</v>
      </c>
      <c r="Z25" s="238"/>
    </row>
    <row r="26" spans="1:25" s="226" customFormat="1" ht="18" customHeight="1" thickBot="1">
      <c r="A26" s="276"/>
      <c r="B26" s="199" t="s">
        <v>163</v>
      </c>
      <c r="C26" s="330" t="s">
        <v>185</v>
      </c>
      <c r="D26" s="310">
        <v>13.15</v>
      </c>
      <c r="E26" s="372" t="s">
        <v>88</v>
      </c>
      <c r="F26" s="472">
        <f>I26/7</f>
        <v>28862.141428571427</v>
      </c>
      <c r="G26" s="502">
        <v>182188.61</v>
      </c>
      <c r="H26" s="375">
        <v>19846.38</v>
      </c>
      <c r="I26" s="511">
        <f>G26+H26</f>
        <v>202034.99</v>
      </c>
      <c r="J26" s="375">
        <v>172530.42</v>
      </c>
      <c r="K26" s="517">
        <v>6866.41</v>
      </c>
      <c r="L26" s="416">
        <v>179396.83</v>
      </c>
      <c r="M26" s="499"/>
      <c r="N26" s="402">
        <f>I26-L26</f>
        <v>22638.160000000003</v>
      </c>
      <c r="O26" s="438">
        <f>L26+M26</f>
        <v>179396.83</v>
      </c>
      <c r="P26" s="297"/>
      <c r="Q26" s="299"/>
      <c r="R26" s="298"/>
      <c r="S26" s="300"/>
      <c r="T26" s="258" t="s">
        <v>102</v>
      </c>
      <c r="U26" s="259"/>
      <c r="V26" s="259"/>
      <c r="W26" s="300"/>
      <c r="X26" s="319">
        <v>179396.83</v>
      </c>
      <c r="Y26" s="354">
        <f>X26-L26</f>
        <v>0</v>
      </c>
    </row>
    <row r="27" spans="1:25" s="226" customFormat="1" ht="18" customHeight="1">
      <c r="A27" s="267">
        <v>11</v>
      </c>
      <c r="B27" s="197" t="s">
        <v>87</v>
      </c>
      <c r="C27" s="331" t="s">
        <v>187</v>
      </c>
      <c r="D27" s="332" t="s">
        <v>121</v>
      </c>
      <c r="E27" s="371" t="s">
        <v>122</v>
      </c>
      <c r="F27" s="481">
        <f>I27/7</f>
        <v>47570.241428571426</v>
      </c>
      <c r="G27" s="506">
        <v>299706.27</v>
      </c>
      <c r="H27" s="510">
        <v>33285.42</v>
      </c>
      <c r="I27" s="516">
        <f>G27+H27</f>
        <v>332991.69</v>
      </c>
      <c r="J27" s="520">
        <v>283585.46</v>
      </c>
      <c r="K27" s="516">
        <v>11340.5</v>
      </c>
      <c r="L27" s="410">
        <v>294925.96</v>
      </c>
      <c r="M27" s="333"/>
      <c r="N27" s="435">
        <f>I27-L27</f>
        <v>38065.72999999998</v>
      </c>
      <c r="O27" s="436">
        <f>L27+M27</f>
        <v>294925.96</v>
      </c>
      <c r="P27" s="334"/>
      <c r="Q27" s="441">
        <v>51000.1</v>
      </c>
      <c r="R27" s="442" t="s">
        <v>195</v>
      </c>
      <c r="S27" s="326"/>
      <c r="T27" s="338" t="s">
        <v>167</v>
      </c>
      <c r="U27" s="339"/>
      <c r="V27" s="208"/>
      <c r="W27" s="326"/>
      <c r="X27" s="453">
        <v>1170542.31</v>
      </c>
      <c r="Y27" s="358">
        <f>X27-L27-L28</f>
        <v>77254.32000000007</v>
      </c>
    </row>
    <row r="28" spans="1:25" s="226" customFormat="1" ht="18" customHeight="1" thickBot="1">
      <c r="A28" s="276"/>
      <c r="B28" s="199" t="s">
        <v>13</v>
      </c>
      <c r="C28" s="330" t="s">
        <v>189</v>
      </c>
      <c r="D28" s="310">
        <v>16.85</v>
      </c>
      <c r="E28" s="372" t="s">
        <v>92</v>
      </c>
      <c r="F28" s="472">
        <f>I28/7</f>
        <v>117914.48857142858</v>
      </c>
      <c r="G28" s="502">
        <v>793306.38</v>
      </c>
      <c r="H28" s="507">
        <v>32095.04</v>
      </c>
      <c r="I28" s="511">
        <f>G28+H28</f>
        <v>825401.42</v>
      </c>
      <c r="J28" s="507">
        <v>785014.83</v>
      </c>
      <c r="K28" s="511">
        <v>13347.2</v>
      </c>
      <c r="L28" s="416">
        <v>798362.03</v>
      </c>
      <c r="M28" s="487">
        <v>77254.32</v>
      </c>
      <c r="N28" s="402">
        <f>I28-L28</f>
        <v>27039.390000000014</v>
      </c>
      <c r="O28" s="438">
        <f>L28+M28</f>
        <v>875616.3500000001</v>
      </c>
      <c r="P28" s="297"/>
      <c r="Q28" s="441">
        <v>86615.39</v>
      </c>
      <c r="R28" s="443" t="s">
        <v>195</v>
      </c>
      <c r="S28" s="300"/>
      <c r="T28" s="340"/>
      <c r="U28" s="259"/>
      <c r="V28" s="259"/>
      <c r="W28" s="300"/>
      <c r="X28" s="319"/>
      <c r="Y28" s="357"/>
    </row>
    <row r="29" spans="1:25" s="226" customFormat="1" ht="18" customHeight="1">
      <c r="A29" s="262">
        <v>12</v>
      </c>
      <c r="B29" s="260" t="s">
        <v>83</v>
      </c>
      <c r="C29" s="335" t="s">
        <v>188</v>
      </c>
      <c r="D29" s="336" t="s">
        <v>148</v>
      </c>
      <c r="E29" s="373" t="s">
        <v>92</v>
      </c>
      <c r="F29" s="482">
        <f>I29/7</f>
        <v>8204.878571428571</v>
      </c>
      <c r="G29" s="506">
        <v>55201</v>
      </c>
      <c r="H29" s="510">
        <v>2233.15</v>
      </c>
      <c r="I29" s="516">
        <f>G29+H29</f>
        <v>57434.15</v>
      </c>
      <c r="J29" s="510">
        <v>52964.65</v>
      </c>
      <c r="K29" s="516">
        <v>750.6</v>
      </c>
      <c r="L29" s="410">
        <v>53715.25</v>
      </c>
      <c r="M29" s="500">
        <v>9460</v>
      </c>
      <c r="N29" s="431">
        <f>I29-L29</f>
        <v>3718.9000000000015</v>
      </c>
      <c r="O29" s="440">
        <f>L29+M29</f>
        <v>63175.25</v>
      </c>
      <c r="P29" s="293"/>
      <c r="Q29" s="295"/>
      <c r="R29" s="294"/>
      <c r="S29" s="296"/>
      <c r="T29" s="256" t="s">
        <v>149</v>
      </c>
      <c r="U29" s="337" t="s">
        <v>152</v>
      </c>
      <c r="V29" s="337"/>
      <c r="W29" s="296"/>
      <c r="X29" s="364">
        <v>63179</v>
      </c>
      <c r="Y29" s="362">
        <f>X29-L29</f>
        <v>9463.75</v>
      </c>
    </row>
    <row r="30" spans="1:25" s="226" customFormat="1" ht="18" customHeight="1" thickBot="1">
      <c r="A30" s="263"/>
      <c r="B30" s="199"/>
      <c r="C30" s="211"/>
      <c r="D30" s="310"/>
      <c r="E30" s="372"/>
      <c r="F30" s="490"/>
      <c r="G30" s="490"/>
      <c r="H30" s="342"/>
      <c r="I30" s="457"/>
      <c r="J30" s="342"/>
      <c r="K30" s="457"/>
      <c r="L30" s="342"/>
      <c r="M30" s="387"/>
      <c r="N30" s="402"/>
      <c r="O30" s="438"/>
      <c r="P30" s="297"/>
      <c r="Q30" s="299"/>
      <c r="R30" s="298"/>
      <c r="S30" s="300"/>
      <c r="T30" s="258"/>
      <c r="U30" s="259"/>
      <c r="V30" s="259"/>
      <c r="W30" s="300"/>
      <c r="X30" s="319"/>
      <c r="Y30" s="355"/>
    </row>
    <row r="31" spans="1:25" s="226" customFormat="1" ht="18" customHeight="1" hidden="1">
      <c r="A31" s="263"/>
      <c r="B31" s="260"/>
      <c r="C31" s="261"/>
      <c r="D31" s="261"/>
      <c r="E31" s="380"/>
      <c r="F31" s="493"/>
      <c r="G31" s="493"/>
      <c r="H31" s="385"/>
      <c r="I31" s="471"/>
      <c r="J31" s="385"/>
      <c r="K31" s="471"/>
      <c r="L31" s="385"/>
      <c r="M31" s="390"/>
      <c r="N31" s="524"/>
      <c r="O31" s="440"/>
      <c r="P31" s="293"/>
      <c r="Q31" s="295"/>
      <c r="R31" s="294"/>
      <c r="S31" s="296"/>
      <c r="T31" s="256"/>
      <c r="U31" s="257"/>
      <c r="V31" s="257"/>
      <c r="W31" s="296"/>
      <c r="X31" s="426"/>
      <c r="Y31" s="358"/>
    </row>
    <row r="32" spans="1:25" s="226" customFormat="1" ht="18" customHeight="1" hidden="1" thickBot="1">
      <c r="A32" s="263"/>
      <c r="B32" s="198"/>
      <c r="C32" s="214"/>
      <c r="D32" s="214"/>
      <c r="E32" s="381"/>
      <c r="F32" s="494"/>
      <c r="G32" s="494"/>
      <c r="H32" s="318"/>
      <c r="I32" s="401"/>
      <c r="J32" s="318"/>
      <c r="K32" s="401"/>
      <c r="L32" s="318"/>
      <c r="M32" s="389"/>
      <c r="N32" s="386"/>
      <c r="O32" s="437"/>
      <c r="P32" s="302"/>
      <c r="Q32" s="289"/>
      <c r="R32" s="288"/>
      <c r="S32" s="303"/>
      <c r="T32" s="209"/>
      <c r="U32" s="210"/>
      <c r="V32" s="210"/>
      <c r="W32" s="303"/>
      <c r="X32" s="427"/>
      <c r="Y32" s="353"/>
    </row>
    <row r="33" spans="1:25" s="226" customFormat="1" ht="18" customHeight="1" thickBot="1">
      <c r="A33" s="263"/>
      <c r="B33" s="216" t="s">
        <v>77</v>
      </c>
      <c r="C33" s="239"/>
      <c r="D33" s="239" t="s">
        <v>93</v>
      </c>
      <c r="E33" s="313"/>
      <c r="F33" s="495"/>
      <c r="G33" s="495">
        <f aca="true" t="shared" si="3" ref="G33:O33">SUM(G24:G32)</f>
        <v>2293416.9899999998</v>
      </c>
      <c r="H33" s="323">
        <f t="shared" si="3"/>
        <v>133225.38999999998</v>
      </c>
      <c r="I33" s="461">
        <f t="shared" si="3"/>
        <v>2426642.38</v>
      </c>
      <c r="J33" s="323">
        <f t="shared" si="3"/>
        <v>2214620.46</v>
      </c>
      <c r="K33" s="461">
        <f t="shared" si="3"/>
        <v>48947.35999999999</v>
      </c>
      <c r="L33" s="323">
        <f t="shared" si="3"/>
        <v>2263567.8200000003</v>
      </c>
      <c r="M33" s="391">
        <f t="shared" si="3"/>
        <v>157272.96000000002</v>
      </c>
      <c r="N33" s="525">
        <f t="shared" si="3"/>
        <v>163074.55999999997</v>
      </c>
      <c r="O33" s="345">
        <f t="shared" si="3"/>
        <v>2433440.7800000003</v>
      </c>
      <c r="P33" s="304"/>
      <c r="Q33" s="291"/>
      <c r="R33" s="290"/>
      <c r="S33" s="305"/>
      <c r="T33" s="306"/>
      <c r="U33" s="292"/>
      <c r="V33" s="292"/>
      <c r="W33" s="305"/>
      <c r="X33" s="323">
        <f>SUM(X24:X32)</f>
        <v>2478064.5</v>
      </c>
      <c r="Y33" s="323">
        <f>SUM(Y24:Y32)</f>
        <v>175939.3500000001</v>
      </c>
    </row>
    <row r="34" spans="1:25" s="226" customFormat="1" ht="13.5" thickBot="1">
      <c r="A34" s="266"/>
      <c r="B34" s="216"/>
      <c r="C34" s="239"/>
      <c r="D34" s="239"/>
      <c r="E34" s="382"/>
      <c r="F34" s="496"/>
      <c r="G34" s="496"/>
      <c r="H34" s="363"/>
      <c r="I34" s="461"/>
      <c r="J34" s="323"/>
      <c r="K34" s="461"/>
      <c r="L34" s="323"/>
      <c r="M34" s="388"/>
      <c r="N34" s="433"/>
      <c r="O34" s="527"/>
      <c r="P34" s="239"/>
      <c r="Q34" s="240"/>
      <c r="R34" s="217"/>
      <c r="S34" s="241"/>
      <c r="T34" s="242"/>
      <c r="U34" s="240"/>
      <c r="V34" s="240"/>
      <c r="W34" s="241"/>
      <c r="X34" s="363"/>
      <c r="Y34" s="359"/>
    </row>
    <row r="35" spans="1:25" s="224" customFormat="1" ht="12.75">
      <c r="A35" s="244"/>
      <c r="B35" s="245"/>
      <c r="C35" s="246"/>
      <c r="D35" s="246"/>
      <c r="E35" s="192"/>
      <c r="F35" s="324"/>
      <c r="G35" s="324"/>
      <c r="H35" s="324"/>
      <c r="I35" s="343"/>
      <c r="J35" s="343"/>
      <c r="K35" s="343"/>
      <c r="L35" s="343"/>
      <c r="M35" s="321"/>
      <c r="N35" s="321"/>
      <c r="O35" s="246"/>
      <c r="P35" s="246"/>
      <c r="Q35" s="245"/>
      <c r="R35" s="246"/>
      <c r="S35" s="246"/>
      <c r="T35" s="245"/>
      <c r="U35" s="192"/>
      <c r="V35" s="245"/>
      <c r="W35" s="246"/>
      <c r="X35" s="324"/>
      <c r="Y35" s="360"/>
    </row>
    <row r="36" spans="1:25" s="224" customFormat="1" ht="12.75">
      <c r="A36" s="244"/>
      <c r="B36" s="245"/>
      <c r="C36" s="246"/>
      <c r="D36" s="246"/>
      <c r="E36" s="192"/>
      <c r="F36" s="324"/>
      <c r="G36" s="324"/>
      <c r="H36" s="324"/>
      <c r="I36" s="343"/>
      <c r="J36" s="343"/>
      <c r="K36" s="343"/>
      <c r="L36" s="343"/>
      <c r="M36" s="321"/>
      <c r="N36" s="321"/>
      <c r="O36" s="246"/>
      <c r="P36" s="246"/>
      <c r="Q36" s="245"/>
      <c r="R36" s="246"/>
      <c r="S36" s="246"/>
      <c r="T36" s="245"/>
      <c r="U36" s="192"/>
      <c r="V36" s="245"/>
      <c r="W36" s="246"/>
      <c r="X36" s="324"/>
      <c r="Y36" s="360"/>
    </row>
    <row r="37" ht="12.75">
      <c r="B37" s="248"/>
    </row>
    <row r="38" ht="12.75">
      <c r="B38" s="248"/>
    </row>
  </sheetData>
  <printOptions/>
  <pageMargins left="0.1968503937007874" right="0.1968503937007874" top="0" bottom="0" header="0.11811023622047245" footer="0.196850393700787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9">
      <selection activeCell="L30" sqref="L30"/>
    </sheetView>
  </sheetViews>
  <sheetFormatPr defaultColWidth="9.00390625" defaultRowHeight="12.75"/>
  <cols>
    <col min="1" max="1" width="3.25390625" style="247" customWidth="1"/>
    <col min="2" max="2" width="35.875" style="247" customWidth="1"/>
    <col min="3" max="3" width="26.375" style="193" hidden="1" customWidth="1"/>
    <col min="4" max="4" width="13.875" style="193" hidden="1" customWidth="1"/>
    <col min="5" max="5" width="17.625" style="247" hidden="1" customWidth="1"/>
    <col min="6" max="8" width="15.875" style="325" hidden="1" customWidth="1"/>
    <col min="9" max="9" width="15.75390625" style="344" customWidth="1"/>
    <col min="10" max="11" width="15.75390625" style="344" hidden="1" customWidth="1"/>
    <col min="12" max="12" width="20.25390625" style="344" customWidth="1"/>
    <col min="13" max="13" width="17.125" style="322" hidden="1" customWidth="1"/>
    <col min="14" max="14" width="15.375" style="322" customWidth="1"/>
    <col min="15" max="15" width="17.375" style="249" hidden="1" customWidth="1"/>
    <col min="16" max="16384" width="9.125" style="247" customWidth="1"/>
  </cols>
  <sheetData>
    <row r="2" ht="20.25">
      <c r="B2" s="535" t="s">
        <v>204</v>
      </c>
    </row>
    <row r="3" spans="1:15" s="224" customFormat="1" ht="13.5" thickBot="1">
      <c r="A3" s="221"/>
      <c r="B3" s="221"/>
      <c r="C3" s="222"/>
      <c r="D3" s="223"/>
      <c r="E3" s="221"/>
      <c r="F3" s="316"/>
      <c r="G3" s="316"/>
      <c r="H3" s="316"/>
      <c r="I3" s="341"/>
      <c r="J3" s="341"/>
      <c r="K3" s="341"/>
      <c r="L3" s="341"/>
      <c r="M3" s="316"/>
      <c r="N3" s="316"/>
      <c r="O3" s="195"/>
    </row>
    <row r="4" spans="1:15" s="226" customFormat="1" ht="21" customHeight="1">
      <c r="A4" s="267" t="s">
        <v>30</v>
      </c>
      <c r="B4" s="268" t="s">
        <v>1</v>
      </c>
      <c r="C4" s="269" t="s">
        <v>2</v>
      </c>
      <c r="D4" s="307" t="s">
        <v>2</v>
      </c>
      <c r="E4" s="376" t="s">
        <v>4</v>
      </c>
      <c r="F4" s="317" t="s">
        <v>169</v>
      </c>
      <c r="G4" s="501" t="s">
        <v>169</v>
      </c>
      <c r="H4" s="317" t="s">
        <v>169</v>
      </c>
      <c r="I4" s="400" t="s">
        <v>169</v>
      </c>
      <c r="J4" s="317" t="s">
        <v>155</v>
      </c>
      <c r="K4" s="400" t="s">
        <v>155</v>
      </c>
      <c r="L4" s="317" t="s">
        <v>155</v>
      </c>
      <c r="M4" s="501"/>
      <c r="N4" s="317" t="s">
        <v>170</v>
      </c>
      <c r="O4" s="430" t="s">
        <v>194</v>
      </c>
    </row>
    <row r="5" spans="1:15" s="226" customFormat="1" ht="21" customHeight="1">
      <c r="A5" s="263" t="s">
        <v>31</v>
      </c>
      <c r="B5" s="272"/>
      <c r="C5" s="273" t="s">
        <v>3</v>
      </c>
      <c r="D5" s="308" t="s">
        <v>3</v>
      </c>
      <c r="E5" s="377" t="s">
        <v>5</v>
      </c>
      <c r="F5" s="318" t="s">
        <v>34</v>
      </c>
      <c r="G5" s="494" t="s">
        <v>150</v>
      </c>
      <c r="H5" s="318" t="s">
        <v>150</v>
      </c>
      <c r="I5" s="401" t="s">
        <v>150</v>
      </c>
      <c r="J5" s="318" t="s">
        <v>150</v>
      </c>
      <c r="K5" s="401" t="s">
        <v>150</v>
      </c>
      <c r="L5" s="318" t="s">
        <v>150</v>
      </c>
      <c r="M5" s="494"/>
      <c r="N5" s="318" t="s">
        <v>150</v>
      </c>
      <c r="O5" s="318" t="s">
        <v>155</v>
      </c>
    </row>
    <row r="6" spans="1:15" s="226" customFormat="1" ht="12.75">
      <c r="A6" s="263"/>
      <c r="B6" s="272"/>
      <c r="C6" s="275"/>
      <c r="D6" s="309"/>
      <c r="E6" s="377"/>
      <c r="F6" s="318" t="s">
        <v>40</v>
      </c>
      <c r="G6" s="494" t="s">
        <v>201</v>
      </c>
      <c r="H6" s="318" t="s">
        <v>202</v>
      </c>
      <c r="I6" s="428" t="s">
        <v>190</v>
      </c>
      <c r="J6" s="318" t="s">
        <v>201</v>
      </c>
      <c r="K6" s="401" t="s">
        <v>202</v>
      </c>
      <c r="L6" s="421" t="s">
        <v>190</v>
      </c>
      <c r="M6" s="536"/>
      <c r="N6" s="421" t="s">
        <v>190</v>
      </c>
      <c r="O6" s="421" t="s">
        <v>190</v>
      </c>
    </row>
    <row r="7" spans="1:15" s="226" customFormat="1" ht="13.5" thickBot="1">
      <c r="A7" s="276"/>
      <c r="B7" s="266"/>
      <c r="C7" s="227"/>
      <c r="D7" s="310"/>
      <c r="E7" s="372"/>
      <c r="F7" s="342" t="s">
        <v>123</v>
      </c>
      <c r="G7" s="428" t="s">
        <v>190</v>
      </c>
      <c r="H7" s="421" t="s">
        <v>190</v>
      </c>
      <c r="I7" s="457"/>
      <c r="J7" s="421" t="s">
        <v>190</v>
      </c>
      <c r="K7" s="428" t="s">
        <v>190</v>
      </c>
      <c r="L7" s="342"/>
      <c r="M7" s="537"/>
      <c r="N7" s="422"/>
      <c r="O7" s="444"/>
    </row>
    <row r="8" spans="1:15" s="226" customFormat="1" ht="18" customHeight="1">
      <c r="A8" s="267">
        <v>1</v>
      </c>
      <c r="B8" s="197" t="s">
        <v>22</v>
      </c>
      <c r="C8" s="405"/>
      <c r="D8" s="406"/>
      <c r="E8" s="378"/>
      <c r="F8" s="491"/>
      <c r="G8" s="491"/>
      <c r="H8" s="364"/>
      <c r="I8" s="460"/>
      <c r="J8" s="480"/>
      <c r="K8" s="460"/>
      <c r="L8" s="347"/>
      <c r="M8" s="407"/>
      <c r="N8" s="370"/>
      <c r="O8" s="436"/>
    </row>
    <row r="9" spans="1:15" s="226" customFormat="1" ht="18" customHeight="1" thickBot="1">
      <c r="A9" s="425"/>
      <c r="B9" s="199" t="s">
        <v>23</v>
      </c>
      <c r="C9" s="412" t="s">
        <v>180</v>
      </c>
      <c r="D9" s="310">
        <v>8.02</v>
      </c>
      <c r="E9" s="372" t="s">
        <v>92</v>
      </c>
      <c r="F9" s="472">
        <f>I9/7</f>
        <v>49610.184285714284</v>
      </c>
      <c r="G9" s="502">
        <v>333768.53</v>
      </c>
      <c r="H9" s="507">
        <v>13502.76</v>
      </c>
      <c r="I9" s="511">
        <v>347271.29</v>
      </c>
      <c r="J9" s="507">
        <v>324985.44</v>
      </c>
      <c r="K9" s="511">
        <v>5017.06</v>
      </c>
      <c r="L9" s="416">
        <v>330002.5</v>
      </c>
      <c r="M9" s="445"/>
      <c r="N9" s="319">
        <f>I9-L9</f>
        <v>17268.78999999998</v>
      </c>
      <c r="O9" s="438">
        <f>L9+M9</f>
        <v>330002.5</v>
      </c>
    </row>
    <row r="10" spans="1:15" s="226" customFormat="1" ht="18" customHeight="1" hidden="1">
      <c r="A10" s="262"/>
      <c r="B10" s="260" t="s">
        <v>156</v>
      </c>
      <c r="C10" s="423" t="s">
        <v>183</v>
      </c>
      <c r="D10" s="424"/>
      <c r="E10" s="373" t="s">
        <v>92</v>
      </c>
      <c r="F10" s="473">
        <f>I10/7</f>
        <v>0</v>
      </c>
      <c r="G10" s="482"/>
      <c r="H10" s="392"/>
      <c r="I10" s="512">
        <v>0</v>
      </c>
      <c r="J10" s="392"/>
      <c r="K10" s="521"/>
      <c r="L10" s="404">
        <v>0</v>
      </c>
      <c r="M10" s="446"/>
      <c r="N10" s="370">
        <f>I10-L10</f>
        <v>0</v>
      </c>
      <c r="O10" s="440">
        <f aca="true" t="shared" si="0" ref="O10:O23">L10+M10</f>
        <v>0</v>
      </c>
    </row>
    <row r="11" spans="1:15" s="226" customFormat="1" ht="18" customHeight="1" hidden="1">
      <c r="A11" s="263"/>
      <c r="B11" s="198" t="s">
        <v>157</v>
      </c>
      <c r="C11" s="201" t="s">
        <v>184</v>
      </c>
      <c r="D11" s="233"/>
      <c r="E11" s="377" t="s">
        <v>92</v>
      </c>
      <c r="F11" s="474">
        <f>I11/7</f>
        <v>0</v>
      </c>
      <c r="G11" s="478"/>
      <c r="H11" s="384"/>
      <c r="I11" s="513">
        <v>0</v>
      </c>
      <c r="J11" s="384"/>
      <c r="K11" s="447"/>
      <c r="L11" s="403">
        <v>0</v>
      </c>
      <c r="M11" s="447"/>
      <c r="N11" s="366">
        <f>I11-L11</f>
        <v>0</v>
      </c>
      <c r="O11" s="437">
        <f t="shared" si="0"/>
        <v>0</v>
      </c>
    </row>
    <row r="12" spans="1:15" s="226" customFormat="1" ht="18" customHeight="1" hidden="1">
      <c r="A12" s="264"/>
      <c r="B12" s="199" t="s">
        <v>168</v>
      </c>
      <c r="C12" s="330" t="s">
        <v>172</v>
      </c>
      <c r="D12" s="229"/>
      <c r="E12" s="372" t="s">
        <v>92</v>
      </c>
      <c r="F12" s="472">
        <f>I12/7</f>
        <v>0</v>
      </c>
      <c r="G12" s="474"/>
      <c r="H12" s="383"/>
      <c r="I12" s="514">
        <v>0</v>
      </c>
      <c r="J12" s="383"/>
      <c r="K12" s="458"/>
      <c r="L12" s="409">
        <v>0</v>
      </c>
      <c r="M12" s="448"/>
      <c r="N12" s="366">
        <f>I12-L12</f>
        <v>0</v>
      </c>
      <c r="O12" s="437">
        <f t="shared" si="0"/>
        <v>0</v>
      </c>
    </row>
    <row r="13" spans="1:15" s="226" customFormat="1" ht="18" customHeight="1" thickBot="1">
      <c r="A13" s="265">
        <v>2</v>
      </c>
      <c r="B13" s="464" t="s">
        <v>153</v>
      </c>
      <c r="C13" s="465" t="s">
        <v>173</v>
      </c>
      <c r="D13" s="467"/>
      <c r="E13" s="414" t="s">
        <v>92</v>
      </c>
      <c r="F13" s="475">
        <f>I13/7</f>
        <v>4243.434285714286</v>
      </c>
      <c r="G13" s="503">
        <v>28549.04</v>
      </c>
      <c r="H13" s="508">
        <v>1155</v>
      </c>
      <c r="I13" s="515">
        <v>29704.04</v>
      </c>
      <c r="J13" s="508">
        <v>27798.96</v>
      </c>
      <c r="K13" s="515">
        <v>429.09</v>
      </c>
      <c r="L13" s="408">
        <v>28228.05</v>
      </c>
      <c r="M13" s="435"/>
      <c r="N13" s="364">
        <f>I13-L13</f>
        <v>1475.9900000000016</v>
      </c>
      <c r="O13" s="439">
        <f t="shared" si="0"/>
        <v>28228.05</v>
      </c>
    </row>
    <row r="14" spans="1:15" s="226" customFormat="1" ht="18" customHeight="1">
      <c r="A14" s="262">
        <v>3</v>
      </c>
      <c r="B14" s="197" t="s">
        <v>24</v>
      </c>
      <c r="C14" s="331"/>
      <c r="D14" s="332"/>
      <c r="E14" s="371"/>
      <c r="F14" s="476"/>
      <c r="G14" s="476"/>
      <c r="H14" s="347"/>
      <c r="I14" s="516"/>
      <c r="J14" s="347"/>
      <c r="K14" s="522"/>
      <c r="L14" s="410"/>
      <c r="M14" s="538"/>
      <c r="N14" s="453"/>
      <c r="O14" s="436"/>
    </row>
    <row r="15" spans="1:15" s="226" customFormat="1" ht="18" customHeight="1" thickBot="1">
      <c r="A15" s="276"/>
      <c r="B15" s="199" t="s">
        <v>25</v>
      </c>
      <c r="C15" s="330" t="s">
        <v>174</v>
      </c>
      <c r="D15" s="310">
        <v>4.96</v>
      </c>
      <c r="E15" s="372" t="s">
        <v>92</v>
      </c>
      <c r="F15" s="472">
        <f>I15/7</f>
        <v>26612.34</v>
      </c>
      <c r="G15" s="502">
        <v>179043.18</v>
      </c>
      <c r="H15" s="507">
        <v>7243.2</v>
      </c>
      <c r="I15" s="511">
        <v>186286.38</v>
      </c>
      <c r="J15" s="507">
        <v>174339.23</v>
      </c>
      <c r="K15" s="511">
        <v>2691.27</v>
      </c>
      <c r="L15" s="416">
        <v>177030.5</v>
      </c>
      <c r="M15" s="539"/>
      <c r="N15" s="319">
        <f>I15-L15</f>
        <v>9255.880000000005</v>
      </c>
      <c r="O15" s="438">
        <f t="shared" si="0"/>
        <v>177030.5</v>
      </c>
    </row>
    <row r="16" spans="1:15" s="226" customFormat="1" ht="18" customHeight="1">
      <c r="A16" s="463"/>
      <c r="B16" s="464"/>
      <c r="C16" s="465"/>
      <c r="D16" s="311"/>
      <c r="E16" s="414"/>
      <c r="F16" s="473"/>
      <c r="G16" s="526"/>
      <c r="H16" s="392"/>
      <c r="I16" s="526"/>
      <c r="J16" s="518"/>
      <c r="K16" s="512"/>
      <c r="L16" s="526"/>
      <c r="M16" s="449"/>
      <c r="N16" s="370"/>
      <c r="O16" s="526">
        <f>800*9+450*12</f>
        <v>12600</v>
      </c>
    </row>
    <row r="17" spans="1:15" s="226" customFormat="1" ht="18" customHeight="1">
      <c r="A17" s="468">
        <v>4</v>
      </c>
      <c r="B17" s="469" t="s">
        <v>151</v>
      </c>
      <c r="C17" s="470" t="s">
        <v>175</v>
      </c>
      <c r="D17" s="202">
        <v>1.29</v>
      </c>
      <c r="E17" s="203" t="s">
        <v>92</v>
      </c>
      <c r="F17" s="477">
        <f>I17/7</f>
        <v>6757.88</v>
      </c>
      <c r="G17" s="504">
        <v>45465.68</v>
      </c>
      <c r="H17" s="509">
        <v>1839.48</v>
      </c>
      <c r="I17" s="513">
        <v>47305.16</v>
      </c>
      <c r="J17" s="509">
        <v>44271.17</v>
      </c>
      <c r="K17" s="513">
        <v>683.47</v>
      </c>
      <c r="L17" s="403">
        <v>44954.64</v>
      </c>
      <c r="M17" s="540"/>
      <c r="N17" s="427">
        <f>I17-L17</f>
        <v>2350.520000000004</v>
      </c>
      <c r="O17" s="437">
        <f t="shared" si="0"/>
        <v>44954.64</v>
      </c>
    </row>
    <row r="18" spans="1:15" s="226" customFormat="1" ht="18" customHeight="1">
      <c r="A18" s="263">
        <v>5</v>
      </c>
      <c r="B18" s="198" t="s">
        <v>79</v>
      </c>
      <c r="C18" s="201" t="s">
        <v>176</v>
      </c>
      <c r="D18" s="309">
        <v>1.93</v>
      </c>
      <c r="E18" s="377" t="s">
        <v>92</v>
      </c>
      <c r="F18" s="474">
        <f>I18/7</f>
        <v>18273.804285714286</v>
      </c>
      <c r="G18" s="504">
        <v>122113.43</v>
      </c>
      <c r="H18" s="509">
        <v>5803.2</v>
      </c>
      <c r="I18" s="513">
        <v>127916.63</v>
      </c>
      <c r="J18" s="509">
        <v>119369.09</v>
      </c>
      <c r="K18" s="513">
        <v>2156.24</v>
      </c>
      <c r="L18" s="403">
        <v>121525.33</v>
      </c>
      <c r="M18" s="386"/>
      <c r="N18" s="366">
        <f>I18-L18</f>
        <v>6391.300000000003</v>
      </c>
      <c r="O18" s="437">
        <f t="shared" si="0"/>
        <v>121525.33</v>
      </c>
    </row>
    <row r="19" spans="1:15" s="226" customFormat="1" ht="18" customHeight="1">
      <c r="A19" s="263"/>
      <c r="B19" s="198" t="s">
        <v>192</v>
      </c>
      <c r="C19" s="201"/>
      <c r="D19" s="309"/>
      <c r="E19" s="377"/>
      <c r="F19" s="478"/>
      <c r="G19" s="478"/>
      <c r="H19" s="384"/>
      <c r="I19" s="513"/>
      <c r="J19" s="384"/>
      <c r="K19" s="447"/>
      <c r="L19" s="403"/>
      <c r="M19" s="386"/>
      <c r="N19" s="427"/>
      <c r="O19" s="437"/>
    </row>
    <row r="20" spans="1:15" s="226" customFormat="1" ht="18" customHeight="1">
      <c r="A20" s="263">
        <v>6</v>
      </c>
      <c r="B20" s="198" t="s">
        <v>80</v>
      </c>
      <c r="C20" s="201" t="s">
        <v>181</v>
      </c>
      <c r="D20" s="309">
        <v>0.46</v>
      </c>
      <c r="E20" s="377" t="s">
        <v>92</v>
      </c>
      <c r="F20" s="474">
        <f>I20/7</f>
        <v>2739.7128571428575</v>
      </c>
      <c r="G20" s="504">
        <v>18422.23</v>
      </c>
      <c r="H20" s="509">
        <v>755.76</v>
      </c>
      <c r="I20" s="513">
        <v>19177.99</v>
      </c>
      <c r="J20" s="509">
        <v>17929.52</v>
      </c>
      <c r="K20" s="513">
        <v>280.77</v>
      </c>
      <c r="L20" s="403">
        <v>18210.29</v>
      </c>
      <c r="M20" s="386"/>
      <c r="N20" s="366">
        <f>I20-L20</f>
        <v>967.7000000000007</v>
      </c>
      <c r="O20" s="437">
        <f t="shared" si="0"/>
        <v>18210.29</v>
      </c>
    </row>
    <row r="21" spans="1:15" s="226" customFormat="1" ht="18" customHeight="1">
      <c r="A21" s="263">
        <v>7</v>
      </c>
      <c r="B21" s="230" t="s">
        <v>159</v>
      </c>
      <c r="C21" s="235" t="s">
        <v>182</v>
      </c>
      <c r="D21" s="312"/>
      <c r="E21" s="377" t="s">
        <v>92</v>
      </c>
      <c r="F21" s="474">
        <f>I21/7</f>
        <v>2933.674285714286</v>
      </c>
      <c r="G21" s="504">
        <v>19737.24</v>
      </c>
      <c r="H21" s="509">
        <v>798.48</v>
      </c>
      <c r="I21" s="513">
        <v>20535.72</v>
      </c>
      <c r="J21" s="509">
        <v>19217.59</v>
      </c>
      <c r="K21" s="513">
        <v>296.63</v>
      </c>
      <c r="L21" s="403">
        <v>19514.22</v>
      </c>
      <c r="M21" s="386"/>
      <c r="N21" s="366">
        <f>I21-L21</f>
        <v>1021.5</v>
      </c>
      <c r="O21" s="437">
        <f t="shared" si="0"/>
        <v>19514.22</v>
      </c>
    </row>
    <row r="22" spans="1:15" s="226" customFormat="1" ht="18" customHeight="1">
      <c r="A22" s="263">
        <v>8</v>
      </c>
      <c r="B22" s="230" t="s">
        <v>198</v>
      </c>
      <c r="C22" s="235"/>
      <c r="D22" s="312"/>
      <c r="E22" s="379"/>
      <c r="F22" s="474"/>
      <c r="G22" s="504">
        <v>11758.76</v>
      </c>
      <c r="H22" s="384"/>
      <c r="I22" s="513">
        <v>11758.76</v>
      </c>
      <c r="J22" s="509">
        <v>9639.44</v>
      </c>
      <c r="K22" s="513"/>
      <c r="L22" s="403">
        <v>9639.44</v>
      </c>
      <c r="M22" s="432"/>
      <c r="N22" s="366">
        <f>I22-L22</f>
        <v>2119.3199999999997</v>
      </c>
      <c r="O22" s="437">
        <f t="shared" si="0"/>
        <v>9639.44</v>
      </c>
    </row>
    <row r="23" spans="1:15" s="226" customFormat="1" ht="18" customHeight="1">
      <c r="A23" s="263">
        <v>9</v>
      </c>
      <c r="B23" s="230" t="s">
        <v>81</v>
      </c>
      <c r="C23" s="236" t="s">
        <v>177</v>
      </c>
      <c r="D23" s="312">
        <v>1.18</v>
      </c>
      <c r="E23" s="379" t="s">
        <v>92</v>
      </c>
      <c r="F23" s="474">
        <f>I23/7</f>
        <v>6181.581428571429</v>
      </c>
      <c r="G23" s="504">
        <v>41588.55</v>
      </c>
      <c r="H23" s="509">
        <v>1682.52</v>
      </c>
      <c r="I23" s="513">
        <v>43271.07</v>
      </c>
      <c r="J23" s="509">
        <v>40495.91</v>
      </c>
      <c r="K23" s="513">
        <v>625.12</v>
      </c>
      <c r="L23" s="403">
        <v>41121.03</v>
      </c>
      <c r="M23" s="445"/>
      <c r="N23" s="366">
        <f>I23-L23</f>
        <v>2150.040000000001</v>
      </c>
      <c r="O23" s="437">
        <f t="shared" si="0"/>
        <v>41121.03</v>
      </c>
    </row>
    <row r="24" spans="1:15" s="226" customFormat="1" ht="18" customHeight="1">
      <c r="A24" s="263"/>
      <c r="B24" s="212" t="s">
        <v>203</v>
      </c>
      <c r="C24" s="237"/>
      <c r="D24" s="312"/>
      <c r="E24" s="379"/>
      <c r="F24" s="478"/>
      <c r="G24" s="478"/>
      <c r="H24" s="384"/>
      <c r="I24" s="447"/>
      <c r="J24" s="384"/>
      <c r="K24" s="447"/>
      <c r="L24" s="392"/>
      <c r="M24" s="450"/>
      <c r="N24" s="427"/>
      <c r="O24" s="440"/>
    </row>
    <row r="25" spans="1:15" s="226" customFormat="1" ht="18" customHeight="1" thickBot="1">
      <c r="A25" s="264"/>
      <c r="B25" s="411"/>
      <c r="C25" s="412"/>
      <c r="D25" s="310"/>
      <c r="E25" s="372"/>
      <c r="F25" s="472"/>
      <c r="G25" s="472"/>
      <c r="H25" s="375"/>
      <c r="I25" s="517"/>
      <c r="J25" s="375"/>
      <c r="K25" s="517"/>
      <c r="L25" s="375"/>
      <c r="M25" s="448"/>
      <c r="N25" s="366"/>
      <c r="O25" s="438"/>
    </row>
    <row r="26" spans="1:15" s="226" customFormat="1" ht="18" customHeight="1" thickBot="1">
      <c r="A26" s="265"/>
      <c r="B26" s="413" t="s">
        <v>147</v>
      </c>
      <c r="C26" s="225"/>
      <c r="D26" s="311"/>
      <c r="E26" s="414"/>
      <c r="F26" s="492">
        <f aca="true" t="shared" si="1" ref="F26:O26">SUM(F13:F24)+F9</f>
        <v>117352.61142857143</v>
      </c>
      <c r="G26" s="505">
        <f t="shared" si="1"/>
        <v>800446.6399999999</v>
      </c>
      <c r="H26" s="415">
        <f t="shared" si="1"/>
        <v>32780.4</v>
      </c>
      <c r="I26" s="459">
        <f t="shared" si="1"/>
        <v>833227.04</v>
      </c>
      <c r="J26" s="415">
        <f t="shared" si="1"/>
        <v>778046.3500000001</v>
      </c>
      <c r="K26" s="459">
        <f t="shared" si="1"/>
        <v>12179.650000000001</v>
      </c>
      <c r="L26" s="415">
        <f t="shared" si="1"/>
        <v>790226</v>
      </c>
      <c r="M26" s="434"/>
      <c r="N26" s="462">
        <f t="shared" si="1"/>
        <v>43001.03999999999</v>
      </c>
      <c r="O26" s="345">
        <f t="shared" si="1"/>
        <v>802826</v>
      </c>
    </row>
    <row r="27" spans="1:16" s="226" customFormat="1" ht="18" customHeight="1">
      <c r="A27" s="267">
        <v>10</v>
      </c>
      <c r="B27" s="197" t="s">
        <v>84</v>
      </c>
      <c r="C27" s="331" t="s">
        <v>186</v>
      </c>
      <c r="D27" s="332" t="s">
        <v>119</v>
      </c>
      <c r="E27" s="371" t="s">
        <v>122</v>
      </c>
      <c r="F27" s="481">
        <f>I27/7</f>
        <v>23279.012857142858</v>
      </c>
      <c r="G27" s="506">
        <v>149968.09</v>
      </c>
      <c r="H27" s="374">
        <v>12985</v>
      </c>
      <c r="I27" s="516">
        <v>162953.09</v>
      </c>
      <c r="J27" s="519">
        <v>142478.75</v>
      </c>
      <c r="K27" s="523">
        <v>4463</v>
      </c>
      <c r="L27" s="410">
        <v>146941.75</v>
      </c>
      <c r="M27" s="451"/>
      <c r="N27" s="364">
        <f>I27-L27</f>
        <v>16011.339999999997</v>
      </c>
      <c r="O27" s="436">
        <f>L27+M27</f>
        <v>146941.75</v>
      </c>
      <c r="P27" s="238"/>
    </row>
    <row r="28" spans="1:15" s="226" customFormat="1" ht="18" customHeight="1" thickBot="1">
      <c r="A28" s="276"/>
      <c r="B28" s="199" t="s">
        <v>163</v>
      </c>
      <c r="C28" s="330" t="s">
        <v>185</v>
      </c>
      <c r="D28" s="310">
        <v>13.15</v>
      </c>
      <c r="E28" s="372" t="s">
        <v>88</v>
      </c>
      <c r="F28" s="472">
        <f>I28/7</f>
        <v>28862.141428571427</v>
      </c>
      <c r="G28" s="502">
        <v>182188.61</v>
      </c>
      <c r="H28" s="375">
        <v>19846.38</v>
      </c>
      <c r="I28" s="511">
        <v>202034.99</v>
      </c>
      <c r="J28" s="375">
        <v>172530.42</v>
      </c>
      <c r="K28" s="517">
        <v>6866.41</v>
      </c>
      <c r="L28" s="416">
        <v>179396.83</v>
      </c>
      <c r="M28" s="452"/>
      <c r="N28" s="319">
        <f>I28-L28</f>
        <v>22638.160000000003</v>
      </c>
      <c r="O28" s="438">
        <f>L28+M28</f>
        <v>179396.83</v>
      </c>
    </row>
    <row r="29" spans="1:15" s="226" customFormat="1" ht="18" customHeight="1">
      <c r="A29" s="267">
        <v>11</v>
      </c>
      <c r="B29" s="197" t="s">
        <v>87</v>
      </c>
      <c r="C29" s="331" t="s">
        <v>187</v>
      </c>
      <c r="D29" s="332" t="s">
        <v>121</v>
      </c>
      <c r="E29" s="371" t="s">
        <v>122</v>
      </c>
      <c r="F29" s="481">
        <f>I29/7</f>
        <v>47570.241428571426</v>
      </c>
      <c r="G29" s="506">
        <v>299706.27</v>
      </c>
      <c r="H29" s="510">
        <v>33285.42</v>
      </c>
      <c r="I29" s="516">
        <v>332991.69</v>
      </c>
      <c r="J29" s="520">
        <v>283585.46</v>
      </c>
      <c r="K29" s="516">
        <v>11340.5</v>
      </c>
      <c r="L29" s="410">
        <v>294925.96</v>
      </c>
      <c r="M29" s="407"/>
      <c r="N29" s="364">
        <f>I29-L29</f>
        <v>38065.72999999998</v>
      </c>
      <c r="O29" s="436">
        <f>L29+M29</f>
        <v>294925.96</v>
      </c>
    </row>
    <row r="30" spans="1:15" s="226" customFormat="1" ht="18" customHeight="1" thickBot="1">
      <c r="A30" s="276"/>
      <c r="B30" s="199" t="s">
        <v>13</v>
      </c>
      <c r="C30" s="330" t="s">
        <v>189</v>
      </c>
      <c r="D30" s="310">
        <v>16.85</v>
      </c>
      <c r="E30" s="372" t="s">
        <v>92</v>
      </c>
      <c r="F30" s="472">
        <f>I30/7</f>
        <v>117914.48857142858</v>
      </c>
      <c r="G30" s="502">
        <v>793306.38</v>
      </c>
      <c r="H30" s="507">
        <v>32095.04</v>
      </c>
      <c r="I30" s="511">
        <v>825401.42</v>
      </c>
      <c r="J30" s="507">
        <v>785014.83</v>
      </c>
      <c r="K30" s="511">
        <v>13347.2</v>
      </c>
      <c r="L30" s="416">
        <v>798362.03</v>
      </c>
      <c r="M30" s="539"/>
      <c r="N30" s="319">
        <f>I30-L30</f>
        <v>27039.390000000014</v>
      </c>
      <c r="O30" s="438">
        <f>L30+M30</f>
        <v>798362.03</v>
      </c>
    </row>
    <row r="31" spans="1:15" s="226" customFormat="1" ht="18" customHeight="1">
      <c r="A31" s="262">
        <v>12</v>
      </c>
      <c r="B31" s="260" t="s">
        <v>83</v>
      </c>
      <c r="C31" s="335" t="s">
        <v>188</v>
      </c>
      <c r="D31" s="336" t="s">
        <v>148</v>
      </c>
      <c r="E31" s="373" t="s">
        <v>92</v>
      </c>
      <c r="F31" s="482">
        <f>I31/7</f>
        <v>8204.878571428571</v>
      </c>
      <c r="G31" s="506">
        <v>55201</v>
      </c>
      <c r="H31" s="510">
        <v>2233.15</v>
      </c>
      <c r="I31" s="516">
        <v>57434.15</v>
      </c>
      <c r="J31" s="510">
        <v>52964.65</v>
      </c>
      <c r="K31" s="516">
        <v>750.6</v>
      </c>
      <c r="L31" s="410">
        <v>53715.25</v>
      </c>
      <c r="M31" s="454"/>
      <c r="N31" s="370">
        <f>I31-L31</f>
        <v>3718.9000000000015</v>
      </c>
      <c r="O31" s="440">
        <f>L31+M31</f>
        <v>53715.25</v>
      </c>
    </row>
    <row r="32" spans="1:15" s="226" customFormat="1" ht="18" customHeight="1" thickBot="1">
      <c r="A32" s="263"/>
      <c r="B32" s="199"/>
      <c r="C32" s="211"/>
      <c r="D32" s="310"/>
      <c r="E32" s="372"/>
      <c r="F32" s="490"/>
      <c r="G32" s="490"/>
      <c r="H32" s="342"/>
      <c r="I32" s="457"/>
      <c r="J32" s="342"/>
      <c r="K32" s="457"/>
      <c r="L32" s="342"/>
      <c r="M32" s="402"/>
      <c r="N32" s="319"/>
      <c r="O32" s="438"/>
    </row>
    <row r="33" spans="1:15" s="226" customFormat="1" ht="18" customHeight="1" hidden="1">
      <c r="A33" s="263"/>
      <c r="B33" s="260"/>
      <c r="C33" s="261"/>
      <c r="D33" s="261"/>
      <c r="E33" s="380"/>
      <c r="F33" s="493"/>
      <c r="G33" s="493"/>
      <c r="H33" s="385"/>
      <c r="I33" s="471"/>
      <c r="J33" s="385"/>
      <c r="K33" s="471"/>
      <c r="L33" s="385"/>
      <c r="M33" s="524"/>
      <c r="N33" s="426"/>
      <c r="O33" s="440"/>
    </row>
    <row r="34" spans="1:15" s="226" customFormat="1" ht="18" customHeight="1" hidden="1">
      <c r="A34" s="263"/>
      <c r="B34" s="198"/>
      <c r="C34" s="214"/>
      <c r="D34" s="214"/>
      <c r="E34" s="381"/>
      <c r="F34" s="494"/>
      <c r="G34" s="494"/>
      <c r="H34" s="318"/>
      <c r="I34" s="401"/>
      <c r="J34" s="318"/>
      <c r="K34" s="401"/>
      <c r="L34" s="318"/>
      <c r="M34" s="386"/>
      <c r="N34" s="427"/>
      <c r="O34" s="437"/>
    </row>
    <row r="35" spans="1:15" s="226" customFormat="1" ht="18" customHeight="1" thickBot="1">
      <c r="A35" s="263"/>
      <c r="B35" s="216" t="s">
        <v>77</v>
      </c>
      <c r="C35" s="239"/>
      <c r="D35" s="239" t="s">
        <v>93</v>
      </c>
      <c r="E35" s="313"/>
      <c r="F35" s="495"/>
      <c r="G35" s="495">
        <f aca="true" t="shared" si="2" ref="G35:L35">SUM(G26:G34)</f>
        <v>2280816.9899999998</v>
      </c>
      <c r="H35" s="323">
        <f t="shared" si="2"/>
        <v>133225.38999999998</v>
      </c>
      <c r="I35" s="461">
        <f t="shared" si="2"/>
        <v>2414042.38</v>
      </c>
      <c r="J35" s="323">
        <f t="shared" si="2"/>
        <v>2214620.46</v>
      </c>
      <c r="K35" s="461">
        <f t="shared" si="2"/>
        <v>48947.35999999999</v>
      </c>
      <c r="L35" s="323">
        <f t="shared" si="2"/>
        <v>2263567.8200000003</v>
      </c>
      <c r="M35" s="525"/>
      <c r="N35" s="345">
        <f>SUM(N26:N34)</f>
        <v>150474.55999999997</v>
      </c>
      <c r="O35" s="345">
        <f>SUM(O26:O34)</f>
        <v>2276167.8200000003</v>
      </c>
    </row>
    <row r="36" spans="1:15" s="226" customFormat="1" ht="13.5" thickBot="1">
      <c r="A36" s="266"/>
      <c r="B36" s="216"/>
      <c r="C36" s="239"/>
      <c r="D36" s="239"/>
      <c r="E36" s="382"/>
      <c r="F36" s="496"/>
      <c r="G36" s="496"/>
      <c r="H36" s="363"/>
      <c r="I36" s="461"/>
      <c r="J36" s="323"/>
      <c r="K36" s="461"/>
      <c r="L36" s="323"/>
      <c r="M36" s="433"/>
      <c r="N36" s="363"/>
      <c r="O36" s="527"/>
    </row>
    <row r="37" spans="1:15" s="224" customFormat="1" ht="12.75">
      <c r="A37" s="244"/>
      <c r="B37" s="245"/>
      <c r="C37" s="246"/>
      <c r="D37" s="246"/>
      <c r="E37" s="192"/>
      <c r="F37" s="324"/>
      <c r="G37" s="324"/>
      <c r="H37" s="324"/>
      <c r="I37" s="343"/>
      <c r="J37" s="343"/>
      <c r="K37" s="343"/>
      <c r="L37" s="343"/>
      <c r="M37" s="321"/>
      <c r="N37" s="321"/>
      <c r="O37" s="246"/>
    </row>
    <row r="38" spans="1:15" s="224" customFormat="1" ht="12.75">
      <c r="A38" s="244"/>
      <c r="B38" s="245"/>
      <c r="C38" s="246"/>
      <c r="D38" s="246"/>
      <c r="E38" s="192"/>
      <c r="F38" s="324"/>
      <c r="G38" s="324"/>
      <c r="H38" s="324"/>
      <c r="I38" s="343"/>
      <c r="J38" s="343"/>
      <c r="K38" s="343"/>
      <c r="L38" s="343"/>
      <c r="M38" s="321"/>
      <c r="N38" s="321"/>
      <c r="O38" s="246"/>
    </row>
    <row r="39" ht="12.75">
      <c r="B39" s="248"/>
    </row>
    <row r="40" ht="12.75">
      <c r="B40" s="24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B2" sqref="B2"/>
    </sheetView>
  </sheetViews>
  <sheetFormatPr defaultColWidth="9.00390625" defaultRowHeight="12.75"/>
  <sheetData>
    <row r="2" ht="20.25">
      <c r="B2" s="53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2" t="s">
        <v>129</v>
      </c>
      <c r="C32" s="150">
        <v>28500</v>
      </c>
    </row>
    <row r="33" spans="2:3" ht="12.75">
      <c r="B33" s="152" t="s">
        <v>130</v>
      </c>
      <c r="C33" s="151">
        <v>19400</v>
      </c>
    </row>
    <row r="34" ht="12.75">
      <c r="B34" s="153" t="s">
        <v>131</v>
      </c>
    </row>
    <row r="35" ht="12.75">
      <c r="B35" s="148" t="s">
        <v>132</v>
      </c>
    </row>
    <row r="36" spans="2:5" ht="12.75">
      <c r="B36" s="154" t="s">
        <v>133</v>
      </c>
      <c r="C36" s="155" t="s">
        <v>134</v>
      </c>
      <c r="D36" s="156"/>
      <c r="E36" s="157"/>
    </row>
    <row r="37" spans="3:5" ht="12.75">
      <c r="C37" s="158" t="s">
        <v>135</v>
      </c>
      <c r="D37" s="159"/>
      <c r="E37" s="160"/>
    </row>
    <row r="38" spans="3:5" ht="12.75">
      <c r="C38" s="158" t="s">
        <v>136</v>
      </c>
      <c r="D38" s="159"/>
      <c r="E38" s="160"/>
    </row>
    <row r="39" spans="3:5" ht="12.75">
      <c r="C39" s="158" t="s">
        <v>137</v>
      </c>
      <c r="D39" s="159"/>
      <c r="E39" s="160"/>
    </row>
    <row r="40" spans="3:5" ht="12.75">
      <c r="C40" s="158" t="s">
        <v>138</v>
      </c>
      <c r="D40" s="159"/>
      <c r="E40" s="160"/>
    </row>
    <row r="41" spans="3:5" ht="12.75">
      <c r="C41" s="161" t="s">
        <v>139</v>
      </c>
      <c r="D41" s="162"/>
      <c r="E41" s="163"/>
    </row>
    <row r="42" spans="2:5" ht="12.75">
      <c r="B42" s="166" t="s">
        <v>140</v>
      </c>
      <c r="C42" s="169" t="s">
        <v>143</v>
      </c>
      <c r="D42" s="169"/>
      <c r="E42" s="166">
        <v>450.4</v>
      </c>
    </row>
    <row r="43" spans="3:6" ht="13.5" thickBot="1">
      <c r="C43" s="149" t="s">
        <v>2</v>
      </c>
      <c r="D43" s="149" t="s">
        <v>34</v>
      </c>
      <c r="F43" s="149" t="s">
        <v>144</v>
      </c>
    </row>
    <row r="44" spans="2:6" ht="12.75">
      <c r="B44" s="164" t="s">
        <v>22</v>
      </c>
      <c r="C44" s="171">
        <v>3.39</v>
      </c>
      <c r="D44" s="172">
        <f>C44*E42</f>
        <v>1526.856</v>
      </c>
      <c r="E44" s="173"/>
      <c r="F44" s="174">
        <f>D44*6</f>
        <v>9161.136</v>
      </c>
    </row>
    <row r="45" spans="2:6" ht="13.5" thickBot="1">
      <c r="B45" s="165" t="s">
        <v>23</v>
      </c>
      <c r="C45" s="175"/>
      <c r="D45" s="176"/>
      <c r="E45" s="177"/>
      <c r="F45" s="178"/>
    </row>
    <row r="46" spans="2:6" ht="12.75">
      <c r="B46" s="164" t="s">
        <v>24</v>
      </c>
      <c r="C46" s="171">
        <v>4.57</v>
      </c>
      <c r="D46" s="172">
        <f>C46*E42</f>
        <v>2058.328</v>
      </c>
      <c r="E46" s="173"/>
      <c r="F46" s="174">
        <f>D46*6</f>
        <v>12349.968</v>
      </c>
    </row>
    <row r="47" spans="2:6" ht="13.5" thickBot="1">
      <c r="B47" s="165" t="s">
        <v>25</v>
      </c>
      <c r="C47" s="175"/>
      <c r="D47" s="176"/>
      <c r="E47" s="177"/>
      <c r="F47" s="178"/>
    </row>
    <row r="48" spans="2:6" ht="13.5" thickBot="1">
      <c r="B48" s="179" t="s">
        <v>7</v>
      </c>
      <c r="C48" s="180">
        <v>1.29</v>
      </c>
      <c r="D48" s="181">
        <f>C48*E42</f>
        <v>581.016</v>
      </c>
      <c r="E48" s="182"/>
      <c r="F48" s="183">
        <f>D48*6</f>
        <v>3486.0959999999995</v>
      </c>
    </row>
    <row r="49" spans="2:6" ht="13.5" thickBot="1">
      <c r="B49" s="179" t="s">
        <v>81</v>
      </c>
      <c r="C49" s="180">
        <v>0.2</v>
      </c>
      <c r="D49" s="181">
        <f>C49*E42</f>
        <v>90.08</v>
      </c>
      <c r="E49" s="182"/>
      <c r="F49" s="183">
        <f>D49*6</f>
        <v>540.48</v>
      </c>
    </row>
    <row r="50" spans="2:18" s="168" customFormat="1" ht="13.5" thickBot="1">
      <c r="B50" s="184" t="s">
        <v>82</v>
      </c>
      <c r="C50" s="167"/>
      <c r="D50" s="185">
        <f>D44+D46+D48+D49</f>
        <v>4256.28</v>
      </c>
      <c r="E50" s="186"/>
      <c r="F50" s="187">
        <f>F44+F46+F48+F49</f>
        <v>25537.679999999997</v>
      </c>
      <c r="G50" s="167"/>
      <c r="H50" s="170"/>
      <c r="I50" s="170"/>
      <c r="J50" s="170"/>
      <c r="K50" s="170"/>
      <c r="M50" s="167"/>
      <c r="N50" s="167"/>
      <c r="Q50" s="167"/>
      <c r="R50" s="167"/>
    </row>
    <row r="51" spans="2:6" ht="13.5" thickBot="1">
      <c r="B51" s="179" t="s">
        <v>13</v>
      </c>
      <c r="C51" s="188" t="s">
        <v>141</v>
      </c>
      <c r="D51" s="189" t="s">
        <v>142</v>
      </c>
      <c r="E51" s="190"/>
      <c r="F51" s="191">
        <f>9746.66*4+10719.52*2</f>
        <v>60425.68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2014-04-03T10:25:41Z</cp:lastPrinted>
  <dcterms:created xsi:type="dcterms:W3CDTF">2010-03-19T07:34:08Z</dcterms:created>
  <dcterms:modified xsi:type="dcterms:W3CDTF">2015-03-13T18:33:54Z</dcterms:modified>
  <cp:category/>
  <cp:version/>
  <cp:contentType/>
  <cp:contentStatus/>
</cp:coreProperties>
</file>